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15252" windowHeight="8688" activeTab="0"/>
  </bookViews>
  <sheets>
    <sheet name="2018" sheetId="1" r:id="rId1"/>
  </sheets>
  <definedNames>
    <definedName name="_xlnm.Print_Titles" localSheetId="0">'2018'!$5:$5</definedName>
  </definedNames>
  <calcPr fullCalcOnLoad="1"/>
</workbook>
</file>

<file path=xl/sharedStrings.xml><?xml version="1.0" encoding="utf-8"?>
<sst xmlns="http://schemas.openxmlformats.org/spreadsheetml/2006/main" count="112" uniqueCount="39">
  <si>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</si>
  <si>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для обучающихся с ограниченными возможностями здоровья (ОВЗ)</t>
  </si>
  <si>
    <t>Реализация основных общеобразовательных программ начального общего образования для  детей-инвалидов</t>
  </si>
  <si>
    <t>Реализация основных общеобразовательных программ основного общего образования</t>
  </si>
  <si>
    <t xml:space="preserve">Реализация основных общеобразовательных программ основного общего образования для  обучающихся с ограниченными возможностями здоровья (ОВЗ) </t>
  </si>
  <si>
    <t>Реализация основных общеобразовательных программ основного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обучение))</t>
  </si>
  <si>
    <t>Реализация основных общеобразовательных программ основного общего образования для  детей-инвалидов</t>
  </si>
  <si>
    <t>Реализация основных общеобразовательных программ среднего общего образования для  обучающихся с ограниченными возможностями здоровья (ОВЗ)</t>
  </si>
  <si>
    <t>Реализация основных общеобразовательных программ среднего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обучение))</t>
  </si>
  <si>
    <t>Реализация основных общеобразовательных программ среднего общего образования для  детей-инвалидов</t>
  </si>
  <si>
    <t>Реализация основных общеобразовательных программ среднего общего образования</t>
  </si>
  <si>
    <t>Наименование муниципальной услуги</t>
  </si>
  <si>
    <t>МАОУ СОШ №40</t>
  </si>
  <si>
    <t>МАОУ Гимназия №41</t>
  </si>
  <si>
    <t>МАОУ СОШ №45</t>
  </si>
  <si>
    <t>МАОУ Гимназия</t>
  </si>
  <si>
    <t>МАОУ СОШ №48</t>
  </si>
  <si>
    <t>МАОУ СОШ №49</t>
  </si>
  <si>
    <t>МАОУ СОШ №54</t>
  </si>
  <si>
    <t>МАОУ Лицей №56</t>
  </si>
  <si>
    <t>МАОУ СОШ №57</t>
  </si>
  <si>
    <t>МАОУ Лицей №58</t>
  </si>
  <si>
    <t>МАОУ СОШ с. Тарасково</t>
  </si>
  <si>
    <t>МАОУ СОШ д. Починок</t>
  </si>
  <si>
    <t>МАОУ Школа- интернат №53</t>
  </si>
  <si>
    <t>Всего по учреждению</t>
  </si>
  <si>
    <t xml:space="preserve"> в т.ч. на организацию дополнительного профессионального образования педагогических работников муниципальных дошкольных образовательных организаций (за исключением расходов, связанных с командированием педагогических работников на обучение по дополнительным профессиональным программам)</t>
  </si>
  <si>
    <t>чел.</t>
  </si>
  <si>
    <t>руб.</t>
  </si>
  <si>
    <t>руб всего</t>
  </si>
  <si>
    <t>всего, руб.</t>
  </si>
  <si>
    <t>в .т.ч на учебные расходы</t>
  </si>
  <si>
    <t>в .т.ч на приобретение учебников для предмета "Астрономия"</t>
  </si>
  <si>
    <t xml:space="preserve">руб </t>
  </si>
  <si>
    <t>Единица измеоения</t>
  </si>
  <si>
    <t>Перераспределение  субвенций из областного бюджета местным бюджетам  на финансовое</t>
  </si>
  <si>
    <t xml:space="preserve"> обеспечение государственных гарантий  реализации прав на получение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в муниципальных общеобразовательных организациях  в части финансирования учебных расходов на 2018 год. </t>
  </si>
  <si>
    <t>Приложение №3 к приказу от_______________№________________</t>
  </si>
  <si>
    <t>Исполнитель: В.В.Бельцева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</si>
</sst>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3" fontId="39" fillId="33" borderId="0" xfId="0" applyNumberFormat="1" applyFont="1" applyFill="1" applyAlignment="1">
      <alignment wrapText="1"/>
    </xf>
    <xf numFmtId="0" fontId="39" fillId="33" borderId="10" xfId="0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3" fontId="39" fillId="33" borderId="11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0" fontId="39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2" fontId="39" fillId="33" borderId="0" xfId="0" applyNumberFormat="1" applyFont="1" applyFill="1" applyAlignment="1">
      <alignment/>
    </xf>
    <xf numFmtId="3" fontId="40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39" fillId="0" borderId="10" xfId="0" applyFont="1" applyBorder="1" applyAlignment="1">
      <alignment wrapText="1"/>
    </xf>
    <xf numFmtId="0" fontId="39" fillId="33" borderId="10" xfId="0" applyFont="1" applyFill="1" applyBorder="1" applyAlignment="1">
      <alignment horizontal="center" vertical="center"/>
    </xf>
    <xf numFmtId="2" fontId="39" fillId="33" borderId="0" xfId="0" applyNumberFormat="1" applyFont="1" applyFill="1" applyAlignment="1">
      <alignment horizontal="center"/>
    </xf>
    <xf numFmtId="176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3" fontId="39" fillId="33" borderId="0" xfId="0" applyNumberFormat="1" applyFont="1" applyFill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NumberFormat="1" applyFont="1" applyBorder="1" applyAlignment="1">
      <alignment horizontal="center" vertical="top" wrapText="1"/>
    </xf>
    <xf numFmtId="0" fontId="39" fillId="33" borderId="12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39" fillId="33" borderId="14" xfId="0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="70" zoomScaleNormal="70" zoomScalePageLayoutView="0" workbookViewId="0" topLeftCell="A58">
      <selection activeCell="A74" sqref="A74"/>
    </sheetView>
  </sheetViews>
  <sheetFormatPr defaultColWidth="9.140625" defaultRowHeight="15"/>
  <cols>
    <col min="1" max="1" width="38.57421875" style="12" customWidth="1"/>
    <col min="2" max="2" width="14.57421875" style="1" hidden="1" customWidth="1"/>
    <col min="3" max="3" width="12.8515625" style="1" customWidth="1"/>
    <col min="4" max="4" width="14.57421875" style="2" customWidth="1"/>
    <col min="5" max="5" width="15.00390625" style="2" customWidth="1"/>
    <col min="6" max="6" width="14.57421875" style="2" customWidth="1"/>
    <col min="7" max="7" width="13.8515625" style="2" customWidth="1"/>
    <col min="8" max="8" width="14.57421875" style="2" customWidth="1"/>
    <col min="9" max="9" width="14.28125" style="2" customWidth="1"/>
    <col min="10" max="10" width="14.7109375" style="2" customWidth="1"/>
    <col min="11" max="11" width="14.140625" style="2" bestFit="1" customWidth="1"/>
    <col min="12" max="12" width="14.7109375" style="2" customWidth="1"/>
    <col min="13" max="13" width="14.140625" style="2" bestFit="1" customWidth="1"/>
    <col min="14" max="14" width="12.140625" style="2" customWidth="1"/>
    <col min="15" max="15" width="13.7109375" style="2" customWidth="1"/>
    <col min="16" max="16" width="12.57421875" style="2" customWidth="1"/>
    <col min="17" max="16384" width="8.8515625" style="1" customWidth="1"/>
  </cols>
  <sheetData>
    <row r="1" spans="10:16" ht="27" customHeight="1">
      <c r="J1" s="21" t="s">
        <v>37</v>
      </c>
      <c r="K1" s="21"/>
      <c r="L1" s="21"/>
      <c r="M1" s="21"/>
      <c r="N1" s="21"/>
      <c r="O1" s="21"/>
      <c r="P1" s="21"/>
    </row>
    <row r="2" spans="1:16" s="7" customFormat="1" ht="24" customHeight="1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7" customFormat="1" ht="39.75" customHeight="1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ht="9.75" customHeight="1">
      <c r="A4" s="13"/>
    </row>
    <row r="5" spans="1:16" ht="68.25" customHeight="1">
      <c r="A5" s="15" t="s">
        <v>11</v>
      </c>
      <c r="B5" s="3"/>
      <c r="C5" s="3" t="s">
        <v>34</v>
      </c>
      <c r="D5" s="4" t="s">
        <v>12</v>
      </c>
      <c r="E5" s="4" t="s">
        <v>13</v>
      </c>
      <c r="F5" s="4" t="s">
        <v>14</v>
      </c>
      <c r="G5" s="4" t="s">
        <v>15</v>
      </c>
      <c r="H5" s="5" t="s">
        <v>16</v>
      </c>
      <c r="I5" s="4" t="s">
        <v>17</v>
      </c>
      <c r="J5" s="4" t="s">
        <v>18</v>
      </c>
      <c r="K5" s="4" t="s">
        <v>19</v>
      </c>
      <c r="L5" s="4" t="s">
        <v>20</v>
      </c>
      <c r="M5" s="4" t="s">
        <v>21</v>
      </c>
      <c r="N5" s="4" t="s">
        <v>22</v>
      </c>
      <c r="O5" s="4" t="s">
        <v>23</v>
      </c>
      <c r="P5" s="4" t="s">
        <v>24</v>
      </c>
    </row>
    <row r="6" spans="1:16" ht="27" customHeight="1">
      <c r="A6" s="24" t="s">
        <v>0</v>
      </c>
      <c r="B6" s="4">
        <f aca="true" t="shared" si="0" ref="B6:B32">SUM(D6:P6)</f>
        <v>3413</v>
      </c>
      <c r="C6" s="3" t="s">
        <v>27</v>
      </c>
      <c r="D6" s="19">
        <v>362</v>
      </c>
      <c r="E6" s="19">
        <v>397</v>
      </c>
      <c r="F6" s="19">
        <v>249</v>
      </c>
      <c r="G6" s="19">
        <v>275</v>
      </c>
      <c r="H6" s="19">
        <v>318</v>
      </c>
      <c r="I6" s="19">
        <v>311</v>
      </c>
      <c r="J6" s="19">
        <v>340</v>
      </c>
      <c r="K6" s="19">
        <v>306</v>
      </c>
      <c r="L6" s="19">
        <v>251</v>
      </c>
      <c r="M6" s="19">
        <v>418</v>
      </c>
      <c r="N6" s="19">
        <v>55</v>
      </c>
      <c r="O6" s="19">
        <v>56</v>
      </c>
      <c r="P6" s="19">
        <v>75</v>
      </c>
    </row>
    <row r="7" spans="1:16" ht="27" customHeight="1">
      <c r="A7" s="25"/>
      <c r="B7" s="4">
        <f t="shared" si="0"/>
        <v>7452889</v>
      </c>
      <c r="C7" s="3" t="s">
        <v>30</v>
      </c>
      <c r="D7" s="8">
        <f>+D8+D9</f>
        <v>790491</v>
      </c>
      <c r="E7" s="8">
        <f aca="true" t="shared" si="1" ref="E7:P7">+E8+E9</f>
        <v>866920</v>
      </c>
      <c r="F7" s="8">
        <f t="shared" si="1"/>
        <v>543736</v>
      </c>
      <c r="G7" s="8">
        <f t="shared" si="1"/>
        <v>600511</v>
      </c>
      <c r="H7" s="8">
        <f t="shared" si="1"/>
        <v>694409</v>
      </c>
      <c r="I7" s="8">
        <f t="shared" si="1"/>
        <v>679123</v>
      </c>
      <c r="J7" s="8">
        <f t="shared" si="1"/>
        <v>742450</v>
      </c>
      <c r="K7" s="8">
        <f t="shared" si="1"/>
        <v>668205</v>
      </c>
      <c r="L7" s="8">
        <f t="shared" si="1"/>
        <v>548103</v>
      </c>
      <c r="M7" s="8">
        <f t="shared" si="1"/>
        <v>912777</v>
      </c>
      <c r="N7" s="8">
        <f t="shared" si="1"/>
        <v>120102</v>
      </c>
      <c r="O7" s="19">
        <f t="shared" si="1"/>
        <v>122286</v>
      </c>
      <c r="P7" s="8">
        <f t="shared" si="1"/>
        <v>163776</v>
      </c>
    </row>
    <row r="8" spans="1:16" ht="15">
      <c r="A8" s="11" t="s">
        <v>31</v>
      </c>
      <c r="B8" s="4">
        <f t="shared" si="0"/>
        <v>6868320</v>
      </c>
      <c r="C8" s="4" t="s">
        <v>28</v>
      </c>
      <c r="D8" s="8">
        <f aca="true" t="shared" si="2" ref="D8:O8">ROUND(D6*$B$59,0)</f>
        <v>728489</v>
      </c>
      <c r="E8" s="8">
        <f t="shared" si="2"/>
        <v>798923</v>
      </c>
      <c r="F8" s="8">
        <f>ROUND(F6*$B$59,0)+1</f>
        <v>501088</v>
      </c>
      <c r="G8" s="8">
        <f t="shared" si="2"/>
        <v>553410</v>
      </c>
      <c r="H8" s="8">
        <f t="shared" si="2"/>
        <v>639943</v>
      </c>
      <c r="I8" s="8">
        <f t="shared" si="2"/>
        <v>625856</v>
      </c>
      <c r="J8" s="8">
        <f t="shared" si="2"/>
        <v>684216</v>
      </c>
      <c r="K8" s="8">
        <f t="shared" si="2"/>
        <v>615794</v>
      </c>
      <c r="L8" s="8">
        <f t="shared" si="2"/>
        <v>505112</v>
      </c>
      <c r="M8" s="8">
        <f t="shared" si="2"/>
        <v>841183</v>
      </c>
      <c r="N8" s="8">
        <f t="shared" si="2"/>
        <v>110682</v>
      </c>
      <c r="O8" s="19">
        <f t="shared" si="2"/>
        <v>112694</v>
      </c>
      <c r="P8" s="8">
        <f>ROUND(P6*$B$59,0)</f>
        <v>150930</v>
      </c>
    </row>
    <row r="9" spans="1:16" ht="158.25" customHeight="1">
      <c r="A9" s="14" t="s">
        <v>26</v>
      </c>
      <c r="B9" s="4">
        <f t="shared" si="0"/>
        <v>584569</v>
      </c>
      <c r="C9" s="4"/>
      <c r="D9" s="8">
        <f aca="true" t="shared" si="3" ref="D9:O9">ROUND(D6*$B$60,0)</f>
        <v>62002</v>
      </c>
      <c r="E9" s="8">
        <f t="shared" si="3"/>
        <v>67997</v>
      </c>
      <c r="F9" s="8">
        <f t="shared" si="3"/>
        <v>42648</v>
      </c>
      <c r="G9" s="8">
        <f t="shared" si="3"/>
        <v>47101</v>
      </c>
      <c r="H9" s="8">
        <f t="shared" si="3"/>
        <v>54466</v>
      </c>
      <c r="I9" s="8">
        <f t="shared" si="3"/>
        <v>53267</v>
      </c>
      <c r="J9" s="8">
        <f t="shared" si="3"/>
        <v>58234</v>
      </c>
      <c r="K9" s="8">
        <f t="shared" si="3"/>
        <v>52411</v>
      </c>
      <c r="L9" s="8">
        <f t="shared" si="3"/>
        <v>42991</v>
      </c>
      <c r="M9" s="8">
        <f t="shared" si="3"/>
        <v>71594</v>
      </c>
      <c r="N9" s="8">
        <f t="shared" si="3"/>
        <v>9420</v>
      </c>
      <c r="O9" s="19">
        <f t="shared" si="3"/>
        <v>9592</v>
      </c>
      <c r="P9" s="8">
        <f>ROUND(P6*$B$60,0)</f>
        <v>12846</v>
      </c>
    </row>
    <row r="10" spans="1:16" ht="43.5" customHeight="1">
      <c r="A10" s="26" t="s">
        <v>1</v>
      </c>
      <c r="B10" s="4">
        <f t="shared" si="0"/>
        <v>65</v>
      </c>
      <c r="C10" s="3" t="s">
        <v>27</v>
      </c>
      <c r="D10" s="19">
        <v>0</v>
      </c>
      <c r="E10" s="19">
        <v>0</v>
      </c>
      <c r="F10" s="19">
        <v>3</v>
      </c>
      <c r="G10" s="19">
        <v>0</v>
      </c>
      <c r="H10" s="19">
        <v>4</v>
      </c>
      <c r="I10" s="19">
        <v>1</v>
      </c>
      <c r="J10" s="19">
        <v>0</v>
      </c>
      <c r="K10" s="19">
        <v>0</v>
      </c>
      <c r="L10" s="19">
        <v>0</v>
      </c>
      <c r="M10" s="19">
        <v>46</v>
      </c>
      <c r="N10" s="19">
        <v>0</v>
      </c>
      <c r="O10" s="19">
        <v>0</v>
      </c>
      <c r="P10" s="19">
        <v>11</v>
      </c>
    </row>
    <row r="11" spans="1:16" ht="43.5" customHeight="1">
      <c r="A11" s="26"/>
      <c r="B11" s="4">
        <f t="shared" si="0"/>
        <v>141938</v>
      </c>
      <c r="C11" s="3" t="s">
        <v>30</v>
      </c>
      <c r="D11" s="8">
        <f aca="true" t="shared" si="4" ref="D11:P11">+D12+D13</f>
        <v>0</v>
      </c>
      <c r="E11" s="8">
        <f t="shared" si="4"/>
        <v>0</v>
      </c>
      <c r="F11" s="8">
        <f t="shared" si="4"/>
        <v>6551</v>
      </c>
      <c r="G11" s="8">
        <f t="shared" si="4"/>
        <v>0</v>
      </c>
      <c r="H11" s="8">
        <f t="shared" si="4"/>
        <v>8735</v>
      </c>
      <c r="I11" s="8">
        <f t="shared" si="4"/>
        <v>2183</v>
      </c>
      <c r="J11" s="8">
        <f t="shared" si="4"/>
        <v>0</v>
      </c>
      <c r="K11" s="8">
        <f t="shared" si="4"/>
        <v>0</v>
      </c>
      <c r="L11" s="8">
        <f t="shared" si="4"/>
        <v>0</v>
      </c>
      <c r="M11" s="8">
        <f t="shared" si="4"/>
        <v>100449</v>
      </c>
      <c r="N11" s="8">
        <f t="shared" si="4"/>
        <v>0</v>
      </c>
      <c r="O11" s="19">
        <f t="shared" si="4"/>
        <v>0</v>
      </c>
      <c r="P11" s="8">
        <f t="shared" si="4"/>
        <v>24020</v>
      </c>
    </row>
    <row r="12" spans="1:16" ht="35.25" customHeight="1">
      <c r="A12" s="11" t="s">
        <v>31</v>
      </c>
      <c r="B12" s="4">
        <f t="shared" si="0"/>
        <v>130805</v>
      </c>
      <c r="C12" s="4" t="s">
        <v>28</v>
      </c>
      <c r="D12" s="8">
        <f aca="true" t="shared" si="5" ref="D12:P12">ROUND(D10*$B$59,0)</f>
        <v>0</v>
      </c>
      <c r="E12" s="8">
        <f t="shared" si="5"/>
        <v>0</v>
      </c>
      <c r="F12" s="8">
        <f t="shared" si="5"/>
        <v>6037</v>
      </c>
      <c r="G12" s="8">
        <f t="shared" si="5"/>
        <v>0</v>
      </c>
      <c r="H12" s="8">
        <f t="shared" si="5"/>
        <v>8050</v>
      </c>
      <c r="I12" s="8">
        <f t="shared" si="5"/>
        <v>2012</v>
      </c>
      <c r="J12" s="8">
        <f t="shared" si="5"/>
        <v>0</v>
      </c>
      <c r="K12" s="8">
        <f t="shared" si="5"/>
        <v>0</v>
      </c>
      <c r="L12" s="8">
        <f t="shared" si="5"/>
        <v>0</v>
      </c>
      <c r="M12" s="8">
        <f t="shared" si="5"/>
        <v>92570</v>
      </c>
      <c r="N12" s="8">
        <f t="shared" si="5"/>
        <v>0</v>
      </c>
      <c r="O12" s="19">
        <f t="shared" si="5"/>
        <v>0</v>
      </c>
      <c r="P12" s="8">
        <f t="shared" si="5"/>
        <v>22136</v>
      </c>
    </row>
    <row r="13" spans="1:16" ht="153" customHeight="1">
      <c r="A13" s="14" t="s">
        <v>26</v>
      </c>
      <c r="B13" s="4">
        <f t="shared" si="0"/>
        <v>11133</v>
      </c>
      <c r="C13" s="4" t="s">
        <v>28</v>
      </c>
      <c r="D13" s="8">
        <f aca="true" t="shared" si="6" ref="D13:P13">ROUND(D10*$B$60,0)</f>
        <v>0</v>
      </c>
      <c r="E13" s="8">
        <f t="shared" si="6"/>
        <v>0</v>
      </c>
      <c r="F13" s="8">
        <f t="shared" si="6"/>
        <v>514</v>
      </c>
      <c r="G13" s="8">
        <f t="shared" si="6"/>
        <v>0</v>
      </c>
      <c r="H13" s="8">
        <f t="shared" si="6"/>
        <v>685</v>
      </c>
      <c r="I13" s="8">
        <f t="shared" si="6"/>
        <v>171</v>
      </c>
      <c r="J13" s="8">
        <f t="shared" si="6"/>
        <v>0</v>
      </c>
      <c r="K13" s="8">
        <f t="shared" si="6"/>
        <v>0</v>
      </c>
      <c r="L13" s="8">
        <f t="shared" si="6"/>
        <v>0</v>
      </c>
      <c r="M13" s="8">
        <f t="shared" si="6"/>
        <v>7879</v>
      </c>
      <c r="N13" s="8">
        <f t="shared" si="6"/>
        <v>0</v>
      </c>
      <c r="O13" s="19">
        <f t="shared" si="6"/>
        <v>0</v>
      </c>
      <c r="P13" s="8">
        <f t="shared" si="6"/>
        <v>1884</v>
      </c>
    </row>
    <row r="14" spans="1:16" ht="33" customHeight="1">
      <c r="A14" s="24" t="s">
        <v>2</v>
      </c>
      <c r="B14" s="4">
        <f t="shared" si="0"/>
        <v>23</v>
      </c>
      <c r="C14" s="3" t="s">
        <v>27</v>
      </c>
      <c r="D14" s="19">
        <v>1</v>
      </c>
      <c r="E14" s="19">
        <v>2</v>
      </c>
      <c r="F14" s="19">
        <v>5</v>
      </c>
      <c r="G14" s="19">
        <v>0</v>
      </c>
      <c r="H14" s="19">
        <v>5</v>
      </c>
      <c r="I14" s="19">
        <v>2</v>
      </c>
      <c r="J14" s="19">
        <v>3</v>
      </c>
      <c r="K14" s="19">
        <v>1</v>
      </c>
      <c r="L14" s="19">
        <v>1</v>
      </c>
      <c r="M14" s="19">
        <v>3</v>
      </c>
      <c r="N14" s="19">
        <v>0</v>
      </c>
      <c r="O14" s="19">
        <v>0</v>
      </c>
      <c r="P14" s="19">
        <v>0</v>
      </c>
    </row>
    <row r="15" spans="1:16" ht="33" customHeight="1">
      <c r="A15" s="25"/>
      <c r="B15" s="4">
        <f t="shared" si="0"/>
        <v>50223</v>
      </c>
      <c r="C15" s="3" t="s">
        <v>30</v>
      </c>
      <c r="D15" s="8">
        <f aca="true" t="shared" si="7" ref="D15:P15">+D16+D17</f>
        <v>2183</v>
      </c>
      <c r="E15" s="8">
        <f t="shared" si="7"/>
        <v>4368</v>
      </c>
      <c r="F15" s="8">
        <f t="shared" si="7"/>
        <v>10918</v>
      </c>
      <c r="G15" s="8">
        <f t="shared" si="7"/>
        <v>0</v>
      </c>
      <c r="H15" s="8">
        <f t="shared" si="7"/>
        <v>10918</v>
      </c>
      <c r="I15" s="8">
        <f t="shared" si="7"/>
        <v>4368</v>
      </c>
      <c r="J15" s="8">
        <f t="shared" si="7"/>
        <v>6551</v>
      </c>
      <c r="K15" s="8">
        <f t="shared" si="7"/>
        <v>2183</v>
      </c>
      <c r="L15" s="8">
        <f t="shared" si="7"/>
        <v>2183</v>
      </c>
      <c r="M15" s="8">
        <f t="shared" si="7"/>
        <v>6551</v>
      </c>
      <c r="N15" s="8">
        <f t="shared" si="7"/>
        <v>0</v>
      </c>
      <c r="O15" s="19">
        <f t="shared" si="7"/>
        <v>0</v>
      </c>
      <c r="P15" s="8">
        <f t="shared" si="7"/>
        <v>0</v>
      </c>
    </row>
    <row r="16" spans="1:16" ht="45.75" customHeight="1">
      <c r="A16" s="11" t="s">
        <v>31</v>
      </c>
      <c r="B16" s="4">
        <f t="shared" si="0"/>
        <v>46284</v>
      </c>
      <c r="C16" s="4" t="s">
        <v>28</v>
      </c>
      <c r="D16" s="8">
        <f aca="true" t="shared" si="8" ref="D16:P16">ROUND(D14*$B$59,0)</f>
        <v>2012</v>
      </c>
      <c r="E16" s="8">
        <f t="shared" si="8"/>
        <v>4025</v>
      </c>
      <c r="F16" s="8">
        <f t="shared" si="8"/>
        <v>10062</v>
      </c>
      <c r="G16" s="8">
        <f t="shared" si="8"/>
        <v>0</v>
      </c>
      <c r="H16" s="8">
        <f t="shared" si="8"/>
        <v>10062</v>
      </c>
      <c r="I16" s="8">
        <f t="shared" si="8"/>
        <v>4025</v>
      </c>
      <c r="J16" s="8">
        <f t="shared" si="8"/>
        <v>6037</v>
      </c>
      <c r="K16" s="8">
        <f t="shared" si="8"/>
        <v>2012</v>
      </c>
      <c r="L16" s="8">
        <f t="shared" si="8"/>
        <v>2012</v>
      </c>
      <c r="M16" s="8">
        <f t="shared" si="8"/>
        <v>6037</v>
      </c>
      <c r="N16" s="8">
        <f t="shared" si="8"/>
        <v>0</v>
      </c>
      <c r="O16" s="19">
        <f t="shared" si="8"/>
        <v>0</v>
      </c>
      <c r="P16" s="8">
        <f t="shared" si="8"/>
        <v>0</v>
      </c>
    </row>
    <row r="17" spans="1:16" ht="171">
      <c r="A17" s="14" t="s">
        <v>26</v>
      </c>
      <c r="B17" s="4">
        <f t="shared" si="0"/>
        <v>3939</v>
      </c>
      <c r="C17" s="4" t="s">
        <v>28</v>
      </c>
      <c r="D17" s="8">
        <f aca="true" t="shared" si="9" ref="D17:P17">ROUND(D14*$B$60,0)</f>
        <v>171</v>
      </c>
      <c r="E17" s="8">
        <f t="shared" si="9"/>
        <v>343</v>
      </c>
      <c r="F17" s="8">
        <f t="shared" si="9"/>
        <v>856</v>
      </c>
      <c r="G17" s="8">
        <f t="shared" si="9"/>
        <v>0</v>
      </c>
      <c r="H17" s="8">
        <f t="shared" si="9"/>
        <v>856</v>
      </c>
      <c r="I17" s="8">
        <f t="shared" si="9"/>
        <v>343</v>
      </c>
      <c r="J17" s="8">
        <f t="shared" si="9"/>
        <v>514</v>
      </c>
      <c r="K17" s="8">
        <f t="shared" si="9"/>
        <v>171</v>
      </c>
      <c r="L17" s="8">
        <f t="shared" si="9"/>
        <v>171</v>
      </c>
      <c r="M17" s="8">
        <f t="shared" si="9"/>
        <v>514</v>
      </c>
      <c r="N17" s="8">
        <f t="shared" si="9"/>
        <v>0</v>
      </c>
      <c r="O17" s="19">
        <f t="shared" si="9"/>
        <v>0</v>
      </c>
      <c r="P17" s="8">
        <f t="shared" si="9"/>
        <v>0</v>
      </c>
    </row>
    <row r="18" spans="1:16" ht="35.25" customHeight="1">
      <c r="A18" s="24" t="s">
        <v>3</v>
      </c>
      <c r="B18" s="4">
        <f t="shared" si="0"/>
        <v>2144</v>
      </c>
      <c r="C18" s="3" t="s">
        <v>27</v>
      </c>
      <c r="D18" s="19">
        <v>424</v>
      </c>
      <c r="E18" s="19">
        <v>0</v>
      </c>
      <c r="F18" s="19">
        <v>312</v>
      </c>
      <c r="G18" s="19">
        <v>0</v>
      </c>
      <c r="H18" s="19">
        <v>346</v>
      </c>
      <c r="I18" s="19">
        <v>353</v>
      </c>
      <c r="J18" s="19">
        <v>387</v>
      </c>
      <c r="K18" s="19">
        <v>0</v>
      </c>
      <c r="L18" s="19">
        <v>0</v>
      </c>
      <c r="M18" s="19">
        <v>0</v>
      </c>
      <c r="N18" s="19">
        <v>64</v>
      </c>
      <c r="O18" s="19">
        <v>61</v>
      </c>
      <c r="P18" s="19">
        <v>197</v>
      </c>
    </row>
    <row r="19" spans="1:16" ht="35.25" customHeight="1">
      <c r="A19" s="25"/>
      <c r="B19" s="4">
        <f t="shared" si="0"/>
        <v>4681804</v>
      </c>
      <c r="C19" s="3" t="s">
        <v>30</v>
      </c>
      <c r="D19" s="8">
        <f aca="true" t="shared" si="10" ref="D19:P19">+D20+D21</f>
        <v>925879</v>
      </c>
      <c r="E19" s="8">
        <f t="shared" si="10"/>
        <v>0</v>
      </c>
      <c r="F19" s="8">
        <f t="shared" si="10"/>
        <v>681307</v>
      </c>
      <c r="G19" s="8">
        <f t="shared" si="10"/>
        <v>0</v>
      </c>
      <c r="H19" s="8">
        <f t="shared" si="10"/>
        <v>755552</v>
      </c>
      <c r="I19" s="8">
        <f t="shared" si="10"/>
        <v>770838</v>
      </c>
      <c r="J19" s="8">
        <f t="shared" si="10"/>
        <v>845083</v>
      </c>
      <c r="K19" s="8">
        <f t="shared" si="10"/>
        <v>0</v>
      </c>
      <c r="L19" s="8">
        <f t="shared" si="10"/>
        <v>0</v>
      </c>
      <c r="M19" s="8">
        <f t="shared" si="10"/>
        <v>0</v>
      </c>
      <c r="N19" s="8">
        <f t="shared" si="10"/>
        <v>139756</v>
      </c>
      <c r="O19" s="19">
        <f t="shared" si="10"/>
        <v>133204</v>
      </c>
      <c r="P19" s="8">
        <f t="shared" si="10"/>
        <v>430185</v>
      </c>
    </row>
    <row r="20" spans="1:16" ht="39.75" customHeight="1">
      <c r="A20" s="11" t="s">
        <v>31</v>
      </c>
      <c r="B20" s="4">
        <f t="shared" si="0"/>
        <v>4314586</v>
      </c>
      <c r="C20" s="4" t="s">
        <v>28</v>
      </c>
      <c r="D20" s="8">
        <f>ROUND(D18*$B$59,0)+1</f>
        <v>853258</v>
      </c>
      <c r="E20" s="8">
        <f aca="true" t="shared" si="11" ref="E20:O20">ROUND(E18*$B$59,0)</f>
        <v>0</v>
      </c>
      <c r="F20" s="8">
        <f t="shared" si="11"/>
        <v>627869</v>
      </c>
      <c r="G20" s="8">
        <f t="shared" si="11"/>
        <v>0</v>
      </c>
      <c r="H20" s="8">
        <f t="shared" si="11"/>
        <v>696290</v>
      </c>
      <c r="I20" s="8">
        <f t="shared" si="11"/>
        <v>710377</v>
      </c>
      <c r="J20" s="8">
        <f t="shared" si="11"/>
        <v>778799</v>
      </c>
      <c r="K20" s="8">
        <f t="shared" si="11"/>
        <v>0</v>
      </c>
      <c r="L20" s="8">
        <f t="shared" si="11"/>
        <v>0</v>
      </c>
      <c r="M20" s="8">
        <f t="shared" si="11"/>
        <v>0</v>
      </c>
      <c r="N20" s="8">
        <f t="shared" si="11"/>
        <v>128794</v>
      </c>
      <c r="O20" s="19">
        <f t="shared" si="11"/>
        <v>122756</v>
      </c>
      <c r="P20" s="8">
        <f>ROUND(P18*$B$59,0)</f>
        <v>396443</v>
      </c>
    </row>
    <row r="21" spans="1:16" ht="171">
      <c r="A21" s="14" t="s">
        <v>26</v>
      </c>
      <c r="B21" s="4">
        <f t="shared" si="0"/>
        <v>367218</v>
      </c>
      <c r="C21" s="4" t="s">
        <v>28</v>
      </c>
      <c r="D21" s="8">
        <f aca="true" t="shared" si="12" ref="D21:O21">ROUND(D18*$B$60,0)</f>
        <v>72621</v>
      </c>
      <c r="E21" s="8">
        <f t="shared" si="12"/>
        <v>0</v>
      </c>
      <c r="F21" s="8">
        <f t="shared" si="12"/>
        <v>53438</v>
      </c>
      <c r="G21" s="8">
        <f t="shared" si="12"/>
        <v>0</v>
      </c>
      <c r="H21" s="8">
        <f t="shared" si="12"/>
        <v>59262</v>
      </c>
      <c r="I21" s="8">
        <f t="shared" si="12"/>
        <v>60461</v>
      </c>
      <c r="J21" s="8">
        <f t="shared" si="12"/>
        <v>66284</v>
      </c>
      <c r="K21" s="8">
        <f t="shared" si="12"/>
        <v>0</v>
      </c>
      <c r="L21" s="8">
        <f t="shared" si="12"/>
        <v>0</v>
      </c>
      <c r="M21" s="8">
        <f t="shared" si="12"/>
        <v>0</v>
      </c>
      <c r="N21" s="8">
        <f t="shared" si="12"/>
        <v>10962</v>
      </c>
      <c r="O21" s="19">
        <f t="shared" si="12"/>
        <v>10448</v>
      </c>
      <c r="P21" s="8">
        <f>ROUND(P18*$B$60,0)</f>
        <v>33742</v>
      </c>
    </row>
    <row r="22" spans="1:16" ht="45" customHeight="1">
      <c r="A22" s="26" t="s">
        <v>4</v>
      </c>
      <c r="B22" s="4">
        <f t="shared" si="0"/>
        <v>19</v>
      </c>
      <c r="C22" s="3" t="s">
        <v>27</v>
      </c>
      <c r="D22" s="19">
        <v>1</v>
      </c>
      <c r="E22" s="19">
        <v>0</v>
      </c>
      <c r="F22" s="19">
        <v>5</v>
      </c>
      <c r="G22" s="19">
        <v>0</v>
      </c>
      <c r="H22" s="19">
        <v>0</v>
      </c>
      <c r="I22" s="19">
        <v>5</v>
      </c>
      <c r="J22" s="19">
        <v>1</v>
      </c>
      <c r="K22" s="19">
        <v>0</v>
      </c>
      <c r="L22" s="19">
        <v>0</v>
      </c>
      <c r="M22" s="19">
        <v>2</v>
      </c>
      <c r="N22" s="19">
        <v>0</v>
      </c>
      <c r="O22" s="19">
        <v>0</v>
      </c>
      <c r="P22" s="19">
        <v>5</v>
      </c>
    </row>
    <row r="23" spans="1:16" ht="45" customHeight="1">
      <c r="A23" s="26"/>
      <c r="B23" s="4">
        <f t="shared" si="0"/>
        <v>41488</v>
      </c>
      <c r="C23" s="3" t="s">
        <v>30</v>
      </c>
      <c r="D23" s="8">
        <f>+D24+D25</f>
        <v>2183</v>
      </c>
      <c r="E23" s="8">
        <f aca="true" t="shared" si="13" ref="E23:P23">+E24+E25</f>
        <v>0</v>
      </c>
      <c r="F23" s="8">
        <f t="shared" si="13"/>
        <v>10918</v>
      </c>
      <c r="G23" s="8">
        <f t="shared" si="13"/>
        <v>0</v>
      </c>
      <c r="H23" s="8">
        <f t="shared" si="13"/>
        <v>0</v>
      </c>
      <c r="I23" s="8">
        <f t="shared" si="13"/>
        <v>10918</v>
      </c>
      <c r="J23" s="8">
        <f t="shared" si="13"/>
        <v>2183</v>
      </c>
      <c r="K23" s="8">
        <f t="shared" si="13"/>
        <v>0</v>
      </c>
      <c r="L23" s="8">
        <f t="shared" si="13"/>
        <v>0</v>
      </c>
      <c r="M23" s="8">
        <f t="shared" si="13"/>
        <v>4368</v>
      </c>
      <c r="N23" s="8">
        <f t="shared" si="13"/>
        <v>0</v>
      </c>
      <c r="O23" s="19">
        <f t="shared" si="13"/>
        <v>0</v>
      </c>
      <c r="P23" s="8">
        <f t="shared" si="13"/>
        <v>10918</v>
      </c>
    </row>
    <row r="24" spans="1:16" ht="43.5" customHeight="1">
      <c r="A24" s="11" t="s">
        <v>31</v>
      </c>
      <c r="B24" s="4">
        <f t="shared" si="0"/>
        <v>38235</v>
      </c>
      <c r="C24" s="4" t="s">
        <v>28</v>
      </c>
      <c r="D24" s="8">
        <f aca="true" t="shared" si="14" ref="D24:P24">ROUND(D22*$B$59,0)</f>
        <v>2012</v>
      </c>
      <c r="E24" s="8">
        <f t="shared" si="14"/>
        <v>0</v>
      </c>
      <c r="F24" s="8">
        <f t="shared" si="14"/>
        <v>10062</v>
      </c>
      <c r="G24" s="8">
        <f t="shared" si="14"/>
        <v>0</v>
      </c>
      <c r="H24" s="8">
        <f t="shared" si="14"/>
        <v>0</v>
      </c>
      <c r="I24" s="8">
        <f t="shared" si="14"/>
        <v>10062</v>
      </c>
      <c r="J24" s="8">
        <f t="shared" si="14"/>
        <v>2012</v>
      </c>
      <c r="K24" s="8">
        <f t="shared" si="14"/>
        <v>0</v>
      </c>
      <c r="L24" s="8">
        <f t="shared" si="14"/>
        <v>0</v>
      </c>
      <c r="M24" s="8">
        <f t="shared" si="14"/>
        <v>4025</v>
      </c>
      <c r="N24" s="8">
        <f t="shared" si="14"/>
        <v>0</v>
      </c>
      <c r="O24" s="19">
        <f t="shared" si="14"/>
        <v>0</v>
      </c>
      <c r="P24" s="8">
        <f t="shared" si="14"/>
        <v>10062</v>
      </c>
    </row>
    <row r="25" spans="1:16" ht="171">
      <c r="A25" s="14" t="s">
        <v>26</v>
      </c>
      <c r="B25" s="4">
        <f t="shared" si="0"/>
        <v>3253</v>
      </c>
      <c r="C25" s="4" t="s">
        <v>28</v>
      </c>
      <c r="D25" s="8">
        <f aca="true" t="shared" si="15" ref="D25:P25">ROUND(D22*$B$60,0)</f>
        <v>171</v>
      </c>
      <c r="E25" s="8">
        <f t="shared" si="15"/>
        <v>0</v>
      </c>
      <c r="F25" s="8">
        <f t="shared" si="15"/>
        <v>856</v>
      </c>
      <c r="G25" s="8">
        <f t="shared" si="15"/>
        <v>0</v>
      </c>
      <c r="H25" s="8">
        <f t="shared" si="15"/>
        <v>0</v>
      </c>
      <c r="I25" s="8">
        <f t="shared" si="15"/>
        <v>856</v>
      </c>
      <c r="J25" s="8">
        <f t="shared" si="15"/>
        <v>171</v>
      </c>
      <c r="K25" s="8">
        <f t="shared" si="15"/>
        <v>0</v>
      </c>
      <c r="L25" s="8">
        <f t="shared" si="15"/>
        <v>0</v>
      </c>
      <c r="M25" s="8">
        <f t="shared" si="15"/>
        <v>343</v>
      </c>
      <c r="N25" s="8">
        <f t="shared" si="15"/>
        <v>0</v>
      </c>
      <c r="O25" s="19">
        <f t="shared" si="15"/>
        <v>0</v>
      </c>
      <c r="P25" s="8">
        <f t="shared" si="15"/>
        <v>856</v>
      </c>
    </row>
    <row r="26" spans="1:16" ht="63" customHeight="1">
      <c r="A26" s="24" t="s">
        <v>5</v>
      </c>
      <c r="B26" s="4">
        <f t="shared" si="0"/>
        <v>1872</v>
      </c>
      <c r="C26" s="3" t="s">
        <v>27</v>
      </c>
      <c r="D26" s="19">
        <v>0</v>
      </c>
      <c r="E26" s="19">
        <v>467</v>
      </c>
      <c r="F26" s="19">
        <v>0</v>
      </c>
      <c r="G26" s="19">
        <v>301</v>
      </c>
      <c r="H26" s="19">
        <v>0</v>
      </c>
      <c r="I26" s="19">
        <v>0</v>
      </c>
      <c r="J26" s="19">
        <v>0</v>
      </c>
      <c r="K26" s="19">
        <v>382</v>
      </c>
      <c r="L26" s="19">
        <v>310</v>
      </c>
      <c r="M26" s="19">
        <v>412</v>
      </c>
      <c r="N26" s="19">
        <v>0</v>
      </c>
      <c r="O26" s="19">
        <v>0</v>
      </c>
      <c r="P26" s="19">
        <v>0</v>
      </c>
    </row>
    <row r="27" spans="1:16" ht="63" customHeight="1">
      <c r="A27" s="25"/>
      <c r="B27" s="4">
        <f t="shared" si="0"/>
        <v>4087843</v>
      </c>
      <c r="C27" s="3" t="s">
        <v>30</v>
      </c>
      <c r="D27" s="8">
        <f>+D28+D29</f>
        <v>0</v>
      </c>
      <c r="E27" s="8">
        <f aca="true" t="shared" si="16" ref="E27:P27">+E28+E29</f>
        <v>1019777</v>
      </c>
      <c r="F27" s="8">
        <f t="shared" si="16"/>
        <v>0</v>
      </c>
      <c r="G27" s="8">
        <f t="shared" si="16"/>
        <v>657286</v>
      </c>
      <c r="H27" s="8">
        <f t="shared" si="16"/>
        <v>0</v>
      </c>
      <c r="I27" s="8">
        <f t="shared" si="16"/>
        <v>0</v>
      </c>
      <c r="J27" s="8">
        <f t="shared" si="16"/>
        <v>0</v>
      </c>
      <c r="K27" s="8">
        <f t="shared" si="16"/>
        <v>834165</v>
      </c>
      <c r="L27" s="8">
        <f t="shared" si="16"/>
        <v>676940</v>
      </c>
      <c r="M27" s="8">
        <f t="shared" si="16"/>
        <v>899675</v>
      </c>
      <c r="N27" s="8">
        <f t="shared" si="16"/>
        <v>0</v>
      </c>
      <c r="O27" s="19">
        <f t="shared" si="16"/>
        <v>0</v>
      </c>
      <c r="P27" s="8">
        <f t="shared" si="16"/>
        <v>0</v>
      </c>
    </row>
    <row r="28" spans="1:16" s="6" customFormat="1" ht="15">
      <c r="A28" s="11" t="s">
        <v>31</v>
      </c>
      <c r="B28" s="4">
        <f t="shared" si="0"/>
        <v>3767213</v>
      </c>
      <c r="C28" s="4" t="s">
        <v>28</v>
      </c>
      <c r="D28" s="8">
        <f aca="true" t="shared" si="17" ref="D28:P28">ROUND(D26*$B$59,0)</f>
        <v>0</v>
      </c>
      <c r="E28" s="8">
        <f>ROUND(E26*$B$59,0)+1</f>
        <v>939791</v>
      </c>
      <c r="F28" s="8">
        <f t="shared" si="17"/>
        <v>0</v>
      </c>
      <c r="G28" s="8">
        <f t="shared" si="17"/>
        <v>605732</v>
      </c>
      <c r="H28" s="8">
        <f t="shared" si="17"/>
        <v>0</v>
      </c>
      <c r="I28" s="8">
        <f t="shared" si="17"/>
        <v>0</v>
      </c>
      <c r="J28" s="8">
        <f t="shared" si="17"/>
        <v>0</v>
      </c>
      <c r="K28" s="8">
        <f t="shared" si="17"/>
        <v>768737</v>
      </c>
      <c r="L28" s="8">
        <f t="shared" si="17"/>
        <v>623844</v>
      </c>
      <c r="M28" s="8">
        <f t="shared" si="17"/>
        <v>829109</v>
      </c>
      <c r="N28" s="8">
        <f t="shared" si="17"/>
        <v>0</v>
      </c>
      <c r="O28" s="19">
        <f t="shared" si="17"/>
        <v>0</v>
      </c>
      <c r="P28" s="8">
        <f t="shared" si="17"/>
        <v>0</v>
      </c>
    </row>
    <row r="29" spans="1:16" s="6" customFormat="1" ht="172.5" customHeight="1">
      <c r="A29" s="14" t="s">
        <v>26</v>
      </c>
      <c r="B29" s="4">
        <f t="shared" si="0"/>
        <v>320630</v>
      </c>
      <c r="C29" s="4" t="s">
        <v>28</v>
      </c>
      <c r="D29" s="8">
        <f aca="true" t="shared" si="18" ref="D29:P29">ROUND(D26*$B$60,0)</f>
        <v>0</v>
      </c>
      <c r="E29" s="8">
        <f t="shared" si="18"/>
        <v>79986</v>
      </c>
      <c r="F29" s="8">
        <f t="shared" si="18"/>
        <v>0</v>
      </c>
      <c r="G29" s="8">
        <f t="shared" si="18"/>
        <v>51554</v>
      </c>
      <c r="H29" s="8">
        <f t="shared" si="18"/>
        <v>0</v>
      </c>
      <c r="I29" s="8">
        <f t="shared" si="18"/>
        <v>0</v>
      </c>
      <c r="J29" s="8">
        <f t="shared" si="18"/>
        <v>0</v>
      </c>
      <c r="K29" s="8">
        <f t="shared" si="18"/>
        <v>65428</v>
      </c>
      <c r="L29" s="8">
        <f t="shared" si="18"/>
        <v>53096</v>
      </c>
      <c r="M29" s="8">
        <f t="shared" si="18"/>
        <v>70566</v>
      </c>
      <c r="N29" s="8">
        <f t="shared" si="18"/>
        <v>0</v>
      </c>
      <c r="O29" s="19">
        <f t="shared" si="18"/>
        <v>0</v>
      </c>
      <c r="P29" s="8">
        <f t="shared" si="18"/>
        <v>0</v>
      </c>
    </row>
    <row r="30" spans="1:16" s="6" customFormat="1" ht="39.75" customHeight="1">
      <c r="A30" s="24" t="s">
        <v>6</v>
      </c>
      <c r="B30" s="4">
        <f t="shared" si="0"/>
        <v>14</v>
      </c>
      <c r="C30" s="3" t="s">
        <v>27</v>
      </c>
      <c r="D30" s="19">
        <v>1</v>
      </c>
      <c r="E30" s="19">
        <v>1</v>
      </c>
      <c r="F30" s="19">
        <v>2</v>
      </c>
      <c r="G30" s="19">
        <v>1</v>
      </c>
      <c r="H30" s="19">
        <v>2</v>
      </c>
      <c r="I30" s="19">
        <v>1</v>
      </c>
      <c r="J30" s="19">
        <v>2</v>
      </c>
      <c r="K30" s="19">
        <v>0</v>
      </c>
      <c r="L30" s="19">
        <v>0</v>
      </c>
      <c r="M30" s="19">
        <v>3</v>
      </c>
      <c r="N30" s="19">
        <v>1</v>
      </c>
      <c r="O30" s="19">
        <v>0</v>
      </c>
      <c r="P30" s="19">
        <v>0</v>
      </c>
    </row>
    <row r="31" spans="1:16" s="6" customFormat="1" ht="39.75" customHeight="1">
      <c r="A31" s="25"/>
      <c r="B31" s="4">
        <f t="shared" si="0"/>
        <v>30570</v>
      </c>
      <c r="C31" s="3" t="s">
        <v>30</v>
      </c>
      <c r="D31" s="8">
        <f>+D32+D33</f>
        <v>2183</v>
      </c>
      <c r="E31" s="8">
        <f aca="true" t="shared" si="19" ref="E31:P31">+E32+E33</f>
        <v>2183</v>
      </c>
      <c r="F31" s="8">
        <f t="shared" si="19"/>
        <v>4368</v>
      </c>
      <c r="G31" s="8">
        <f t="shared" si="19"/>
        <v>2183</v>
      </c>
      <c r="H31" s="8">
        <f t="shared" si="19"/>
        <v>4368</v>
      </c>
      <c r="I31" s="8">
        <f t="shared" si="19"/>
        <v>2183</v>
      </c>
      <c r="J31" s="8">
        <f t="shared" si="19"/>
        <v>4368</v>
      </c>
      <c r="K31" s="8">
        <f t="shared" si="19"/>
        <v>0</v>
      </c>
      <c r="L31" s="8">
        <f t="shared" si="19"/>
        <v>0</v>
      </c>
      <c r="M31" s="8">
        <f t="shared" si="19"/>
        <v>6551</v>
      </c>
      <c r="N31" s="8">
        <f t="shared" si="19"/>
        <v>2183</v>
      </c>
      <c r="O31" s="19">
        <f t="shared" si="19"/>
        <v>0</v>
      </c>
      <c r="P31" s="8">
        <f t="shared" si="19"/>
        <v>0</v>
      </c>
    </row>
    <row r="32" spans="1:16" s="6" customFormat="1" ht="15">
      <c r="A32" s="20" t="s">
        <v>31</v>
      </c>
      <c r="B32" s="4">
        <f t="shared" si="0"/>
        <v>28172</v>
      </c>
      <c r="C32" s="4" t="s">
        <v>28</v>
      </c>
      <c r="D32" s="8">
        <f aca="true" t="shared" si="20" ref="D32:P32">ROUND(D30*$B$59,0)</f>
        <v>2012</v>
      </c>
      <c r="E32" s="8">
        <f t="shared" si="20"/>
        <v>2012</v>
      </c>
      <c r="F32" s="8">
        <f t="shared" si="20"/>
        <v>4025</v>
      </c>
      <c r="G32" s="8">
        <f t="shared" si="20"/>
        <v>2012</v>
      </c>
      <c r="H32" s="8">
        <f t="shared" si="20"/>
        <v>4025</v>
      </c>
      <c r="I32" s="8">
        <f t="shared" si="20"/>
        <v>2012</v>
      </c>
      <c r="J32" s="8">
        <f t="shared" si="20"/>
        <v>4025</v>
      </c>
      <c r="K32" s="8">
        <f t="shared" si="20"/>
        <v>0</v>
      </c>
      <c r="L32" s="8">
        <f t="shared" si="20"/>
        <v>0</v>
      </c>
      <c r="M32" s="8">
        <f t="shared" si="20"/>
        <v>6037</v>
      </c>
      <c r="N32" s="8">
        <f t="shared" si="20"/>
        <v>2012</v>
      </c>
      <c r="O32" s="8">
        <f t="shared" si="20"/>
        <v>0</v>
      </c>
      <c r="P32" s="8">
        <f t="shared" si="20"/>
        <v>0</v>
      </c>
    </row>
    <row r="33" spans="1:16" s="6" customFormat="1" ht="158.25" customHeight="1">
      <c r="A33" s="14" t="s">
        <v>26</v>
      </c>
      <c r="B33" s="4">
        <f>SUM(D33:P33)</f>
        <v>2398</v>
      </c>
      <c r="C33" s="4" t="s">
        <v>28</v>
      </c>
      <c r="D33" s="8">
        <f aca="true" t="shared" si="21" ref="D33:P33">ROUND(D30*$B$60,0)</f>
        <v>171</v>
      </c>
      <c r="E33" s="8">
        <f t="shared" si="21"/>
        <v>171</v>
      </c>
      <c r="F33" s="8">
        <f t="shared" si="21"/>
        <v>343</v>
      </c>
      <c r="G33" s="8">
        <f t="shared" si="21"/>
        <v>171</v>
      </c>
      <c r="H33" s="8">
        <f t="shared" si="21"/>
        <v>343</v>
      </c>
      <c r="I33" s="8">
        <f t="shared" si="21"/>
        <v>171</v>
      </c>
      <c r="J33" s="8">
        <f t="shared" si="21"/>
        <v>343</v>
      </c>
      <c r="K33" s="8">
        <f t="shared" si="21"/>
        <v>0</v>
      </c>
      <c r="L33" s="8">
        <f t="shared" si="21"/>
        <v>0</v>
      </c>
      <c r="M33" s="8">
        <f t="shared" si="21"/>
        <v>514</v>
      </c>
      <c r="N33" s="8">
        <f t="shared" si="21"/>
        <v>171</v>
      </c>
      <c r="O33" s="19">
        <f t="shared" si="21"/>
        <v>0</v>
      </c>
      <c r="P33" s="8">
        <f t="shared" si="21"/>
        <v>0</v>
      </c>
    </row>
    <row r="34" spans="1:16" s="6" customFormat="1" ht="41.25" customHeight="1">
      <c r="A34" s="27" t="s">
        <v>7</v>
      </c>
      <c r="B34" s="8">
        <f>SUM(D34:P34)</f>
        <v>0</v>
      </c>
      <c r="C34" s="3" t="s">
        <v>27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s="6" customFormat="1" ht="55.5" customHeight="1">
      <c r="A35" s="28"/>
      <c r="B35" s="4">
        <f>SUM(D35:P35)</f>
        <v>0</v>
      </c>
      <c r="C35" s="3" t="s">
        <v>29</v>
      </c>
      <c r="D35" s="8">
        <f>+D36+D37+D38</f>
        <v>0</v>
      </c>
      <c r="E35" s="8">
        <f aca="true" t="shared" si="22" ref="E35:P35">+E36+E37+E38</f>
        <v>0</v>
      </c>
      <c r="F35" s="8">
        <f t="shared" si="22"/>
        <v>0</v>
      </c>
      <c r="G35" s="8">
        <f t="shared" si="22"/>
        <v>0</v>
      </c>
      <c r="H35" s="8">
        <f t="shared" si="22"/>
        <v>0</v>
      </c>
      <c r="I35" s="8">
        <f t="shared" si="22"/>
        <v>0</v>
      </c>
      <c r="J35" s="8">
        <f t="shared" si="22"/>
        <v>0</v>
      </c>
      <c r="K35" s="8">
        <f t="shared" si="22"/>
        <v>0</v>
      </c>
      <c r="L35" s="8">
        <f t="shared" si="22"/>
        <v>0</v>
      </c>
      <c r="M35" s="8">
        <f t="shared" si="22"/>
        <v>0</v>
      </c>
      <c r="N35" s="8">
        <f t="shared" si="22"/>
        <v>0</v>
      </c>
      <c r="O35" s="19">
        <f t="shared" si="22"/>
        <v>0</v>
      </c>
      <c r="P35" s="8">
        <f t="shared" si="22"/>
        <v>0</v>
      </c>
    </row>
    <row r="36" spans="1:16" s="6" customFormat="1" ht="30.75">
      <c r="A36" s="11" t="s">
        <v>32</v>
      </c>
      <c r="B36" s="4">
        <f>SUM(D36:P36)</f>
        <v>0</v>
      </c>
      <c r="C36" s="10" t="s">
        <v>33</v>
      </c>
      <c r="D36" s="8">
        <f>ROUND(D34*$B$61,0)</f>
        <v>0</v>
      </c>
      <c r="E36" s="8">
        <f aca="true" t="shared" si="23" ref="E36:P36">ROUND(E34*$B$61,0)</f>
        <v>0</v>
      </c>
      <c r="F36" s="8">
        <f t="shared" si="23"/>
        <v>0</v>
      </c>
      <c r="G36" s="8">
        <f t="shared" si="23"/>
        <v>0</v>
      </c>
      <c r="H36" s="8">
        <f t="shared" si="23"/>
        <v>0</v>
      </c>
      <c r="I36" s="8">
        <f t="shared" si="23"/>
        <v>0</v>
      </c>
      <c r="J36" s="8">
        <f t="shared" si="23"/>
        <v>0</v>
      </c>
      <c r="K36" s="8">
        <f t="shared" si="23"/>
        <v>0</v>
      </c>
      <c r="L36" s="8">
        <f t="shared" si="23"/>
        <v>0</v>
      </c>
      <c r="M36" s="8">
        <f t="shared" si="23"/>
        <v>0</v>
      </c>
      <c r="N36" s="8">
        <f t="shared" si="23"/>
        <v>0</v>
      </c>
      <c r="O36" s="19">
        <f t="shared" si="23"/>
        <v>0</v>
      </c>
      <c r="P36" s="8">
        <f t="shared" si="23"/>
        <v>0</v>
      </c>
    </row>
    <row r="37" spans="1:16" s="6" customFormat="1" ht="15">
      <c r="A37" s="11" t="s">
        <v>31</v>
      </c>
      <c r="B37" s="4">
        <f>SUM(D37:P37)</f>
        <v>0</v>
      </c>
      <c r="C37" s="3" t="s">
        <v>33</v>
      </c>
      <c r="D37" s="8">
        <f aca="true" t="shared" si="24" ref="D37:P37">ROUND(D34*$B$59,0)</f>
        <v>0</v>
      </c>
      <c r="E37" s="8">
        <f t="shared" si="24"/>
        <v>0</v>
      </c>
      <c r="F37" s="8">
        <f t="shared" si="24"/>
        <v>0</v>
      </c>
      <c r="G37" s="8">
        <f t="shared" si="24"/>
        <v>0</v>
      </c>
      <c r="H37" s="8">
        <f t="shared" si="24"/>
        <v>0</v>
      </c>
      <c r="I37" s="8">
        <f t="shared" si="24"/>
        <v>0</v>
      </c>
      <c r="J37" s="8">
        <f t="shared" si="24"/>
        <v>0</v>
      </c>
      <c r="K37" s="8">
        <f t="shared" si="24"/>
        <v>0</v>
      </c>
      <c r="L37" s="8">
        <f t="shared" si="24"/>
        <v>0</v>
      </c>
      <c r="M37" s="8">
        <f t="shared" si="24"/>
        <v>0</v>
      </c>
      <c r="N37" s="8">
        <f t="shared" si="24"/>
        <v>0</v>
      </c>
      <c r="O37" s="19">
        <f t="shared" si="24"/>
        <v>0</v>
      </c>
      <c r="P37" s="8">
        <f t="shared" si="24"/>
        <v>0</v>
      </c>
    </row>
    <row r="38" spans="1:16" s="6" customFormat="1" ht="155.25" customHeight="1">
      <c r="A38" s="14" t="s">
        <v>26</v>
      </c>
      <c r="B38" s="4">
        <f aca="true" t="shared" si="25" ref="B38:B58">SUM(D38:P38)</f>
        <v>0</v>
      </c>
      <c r="C38" s="3" t="s">
        <v>33</v>
      </c>
      <c r="D38" s="8">
        <f aca="true" t="shared" si="26" ref="D38:P38">ROUND(D34*$B$60,0)</f>
        <v>0</v>
      </c>
      <c r="E38" s="8">
        <f t="shared" si="26"/>
        <v>0</v>
      </c>
      <c r="F38" s="8">
        <f t="shared" si="26"/>
        <v>0</v>
      </c>
      <c r="G38" s="8">
        <f t="shared" si="26"/>
        <v>0</v>
      </c>
      <c r="H38" s="8">
        <f t="shared" si="26"/>
        <v>0</v>
      </c>
      <c r="I38" s="8">
        <f t="shared" si="26"/>
        <v>0</v>
      </c>
      <c r="J38" s="8">
        <f t="shared" si="26"/>
        <v>0</v>
      </c>
      <c r="K38" s="8">
        <f t="shared" si="26"/>
        <v>0</v>
      </c>
      <c r="L38" s="8">
        <f t="shared" si="26"/>
        <v>0</v>
      </c>
      <c r="M38" s="8">
        <f t="shared" si="26"/>
        <v>0</v>
      </c>
      <c r="N38" s="8">
        <f t="shared" si="26"/>
        <v>0</v>
      </c>
      <c r="O38" s="19">
        <f t="shared" si="26"/>
        <v>0</v>
      </c>
      <c r="P38" s="8">
        <f t="shared" si="26"/>
        <v>0</v>
      </c>
    </row>
    <row r="39" spans="1:16" s="6" customFormat="1" ht="80.25" customHeight="1">
      <c r="A39" s="27" t="s">
        <v>8</v>
      </c>
      <c r="B39" s="8">
        <f t="shared" si="25"/>
        <v>489</v>
      </c>
      <c r="C39" s="3" t="s">
        <v>27</v>
      </c>
      <c r="D39" s="19">
        <v>0</v>
      </c>
      <c r="E39" s="19">
        <v>107</v>
      </c>
      <c r="F39" s="19">
        <v>0</v>
      </c>
      <c r="G39" s="19">
        <v>103</v>
      </c>
      <c r="H39" s="19">
        <v>0</v>
      </c>
      <c r="I39" s="19">
        <v>0</v>
      </c>
      <c r="J39" s="19">
        <v>0</v>
      </c>
      <c r="K39" s="19">
        <v>106</v>
      </c>
      <c r="L39" s="19">
        <v>75</v>
      </c>
      <c r="M39" s="19">
        <v>98</v>
      </c>
      <c r="N39" s="19">
        <v>0</v>
      </c>
      <c r="O39" s="19">
        <v>0</v>
      </c>
      <c r="P39" s="19">
        <v>0</v>
      </c>
    </row>
    <row r="40" spans="1:16" s="6" customFormat="1" ht="48.75" customHeight="1">
      <c r="A40" s="29"/>
      <c r="B40" s="4">
        <f t="shared" si="25"/>
        <v>1067818</v>
      </c>
      <c r="C40" s="3" t="s">
        <v>29</v>
      </c>
      <c r="D40" s="8">
        <f>+D41+D42+D43</f>
        <v>0</v>
      </c>
      <c r="E40" s="8">
        <f aca="true" t="shared" si="27" ref="E40:P40">+E41+E42+E43</f>
        <v>233654</v>
      </c>
      <c r="F40" s="8">
        <f t="shared" si="27"/>
        <v>0</v>
      </c>
      <c r="G40" s="8">
        <f t="shared" si="27"/>
        <v>224919</v>
      </c>
      <c r="H40" s="8">
        <f t="shared" si="27"/>
        <v>0</v>
      </c>
      <c r="I40" s="8">
        <f t="shared" si="27"/>
        <v>0</v>
      </c>
      <c r="J40" s="8">
        <f t="shared" si="27"/>
        <v>0</v>
      </c>
      <c r="K40" s="8">
        <f t="shared" si="27"/>
        <v>231469</v>
      </c>
      <c r="L40" s="8">
        <f t="shared" si="27"/>
        <v>163776</v>
      </c>
      <c r="M40" s="8">
        <f t="shared" si="27"/>
        <v>214000</v>
      </c>
      <c r="N40" s="8">
        <f t="shared" si="27"/>
        <v>0</v>
      </c>
      <c r="O40" s="19">
        <f t="shared" si="27"/>
        <v>0</v>
      </c>
      <c r="P40" s="8">
        <f t="shared" si="27"/>
        <v>0</v>
      </c>
    </row>
    <row r="41" spans="1:16" s="6" customFormat="1" ht="30.75">
      <c r="A41" s="11" t="s">
        <v>32</v>
      </c>
      <c r="B41" s="4">
        <f t="shared" si="25"/>
        <v>0</v>
      </c>
      <c r="C41" s="10" t="s">
        <v>33</v>
      </c>
      <c r="D41" s="8">
        <f>ROUND(D39*$B$61,0)</f>
        <v>0</v>
      </c>
      <c r="E41" s="8">
        <f aca="true" t="shared" si="28" ref="E41:P41">ROUND(E39*$B$61,0)</f>
        <v>0</v>
      </c>
      <c r="F41" s="8">
        <f t="shared" si="28"/>
        <v>0</v>
      </c>
      <c r="G41" s="8">
        <f t="shared" si="28"/>
        <v>0</v>
      </c>
      <c r="H41" s="8">
        <f t="shared" si="28"/>
        <v>0</v>
      </c>
      <c r="I41" s="8">
        <f t="shared" si="28"/>
        <v>0</v>
      </c>
      <c r="J41" s="8">
        <f t="shared" si="28"/>
        <v>0</v>
      </c>
      <c r="K41" s="8">
        <f t="shared" si="28"/>
        <v>0</v>
      </c>
      <c r="L41" s="8">
        <f t="shared" si="28"/>
        <v>0</v>
      </c>
      <c r="M41" s="8">
        <f t="shared" si="28"/>
        <v>0</v>
      </c>
      <c r="N41" s="8">
        <f t="shared" si="28"/>
        <v>0</v>
      </c>
      <c r="O41" s="19">
        <f t="shared" si="28"/>
        <v>0</v>
      </c>
      <c r="P41" s="8">
        <f t="shared" si="28"/>
        <v>0</v>
      </c>
    </row>
    <row r="42" spans="1:16" s="6" customFormat="1" ht="15">
      <c r="A42" s="11" t="s">
        <v>31</v>
      </c>
      <c r="B42" s="4">
        <f t="shared" si="25"/>
        <v>984063</v>
      </c>
      <c r="C42" s="3" t="s">
        <v>33</v>
      </c>
      <c r="D42" s="8">
        <f aca="true" t="shared" si="29" ref="D42:P42">ROUND(D39*$B$59,0)</f>
        <v>0</v>
      </c>
      <c r="E42" s="8">
        <f t="shared" si="29"/>
        <v>215327</v>
      </c>
      <c r="F42" s="8">
        <f t="shared" si="29"/>
        <v>0</v>
      </c>
      <c r="G42" s="8">
        <f t="shared" si="29"/>
        <v>207277</v>
      </c>
      <c r="H42" s="8">
        <f t="shared" si="29"/>
        <v>0</v>
      </c>
      <c r="I42" s="8">
        <f t="shared" si="29"/>
        <v>0</v>
      </c>
      <c r="J42" s="8">
        <f t="shared" si="29"/>
        <v>0</v>
      </c>
      <c r="K42" s="8">
        <f t="shared" si="29"/>
        <v>213314</v>
      </c>
      <c r="L42" s="8">
        <f t="shared" si="29"/>
        <v>150930</v>
      </c>
      <c r="M42" s="8">
        <f t="shared" si="29"/>
        <v>197215</v>
      </c>
      <c r="N42" s="8">
        <f t="shared" si="29"/>
        <v>0</v>
      </c>
      <c r="O42" s="19">
        <f t="shared" si="29"/>
        <v>0</v>
      </c>
      <c r="P42" s="8">
        <f t="shared" si="29"/>
        <v>0</v>
      </c>
    </row>
    <row r="43" spans="1:16" s="6" customFormat="1" ht="151.5" customHeight="1">
      <c r="A43" s="14" t="s">
        <v>26</v>
      </c>
      <c r="B43" s="4">
        <f t="shared" si="25"/>
        <v>83755</v>
      </c>
      <c r="C43" s="3" t="s">
        <v>33</v>
      </c>
      <c r="D43" s="8">
        <f>ROUND(D39*$B$60,0)</f>
        <v>0</v>
      </c>
      <c r="E43" s="8">
        <f aca="true" t="shared" si="30" ref="E43:P43">ROUND(E39*$B$60,0)</f>
        <v>18327</v>
      </c>
      <c r="F43" s="8">
        <f t="shared" si="30"/>
        <v>0</v>
      </c>
      <c r="G43" s="8">
        <f t="shared" si="30"/>
        <v>17642</v>
      </c>
      <c r="H43" s="8">
        <f t="shared" si="30"/>
        <v>0</v>
      </c>
      <c r="I43" s="8">
        <f t="shared" si="30"/>
        <v>0</v>
      </c>
      <c r="J43" s="8">
        <f t="shared" si="30"/>
        <v>0</v>
      </c>
      <c r="K43" s="8">
        <f t="shared" si="30"/>
        <v>18155</v>
      </c>
      <c r="L43" s="8">
        <f t="shared" si="30"/>
        <v>12846</v>
      </c>
      <c r="M43" s="8">
        <f t="shared" si="30"/>
        <v>16785</v>
      </c>
      <c r="N43" s="8">
        <f t="shared" si="30"/>
        <v>0</v>
      </c>
      <c r="O43" s="19">
        <f t="shared" si="30"/>
        <v>0</v>
      </c>
      <c r="P43" s="8">
        <f t="shared" si="30"/>
        <v>0</v>
      </c>
    </row>
    <row r="44" spans="1:16" s="6" customFormat="1" ht="39" customHeight="1">
      <c r="A44" s="27" t="s">
        <v>9</v>
      </c>
      <c r="B44" s="17">
        <f t="shared" si="25"/>
        <v>4</v>
      </c>
      <c r="C44" s="3" t="s">
        <v>27</v>
      </c>
      <c r="D44" s="19">
        <v>0</v>
      </c>
      <c r="E44" s="19">
        <v>0</v>
      </c>
      <c r="F44" s="19">
        <v>2</v>
      </c>
      <c r="G44" s="19">
        <v>0</v>
      </c>
      <c r="H44" s="19">
        <v>2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</row>
    <row r="45" spans="1:16" s="6" customFormat="1" ht="36.75" customHeight="1">
      <c r="A45" s="29"/>
      <c r="B45" s="4">
        <f t="shared" si="25"/>
        <v>8736</v>
      </c>
      <c r="C45" s="3" t="s">
        <v>29</v>
      </c>
      <c r="D45" s="8">
        <f>+D46+D47+D48</f>
        <v>0</v>
      </c>
      <c r="E45" s="8">
        <f aca="true" t="shared" si="31" ref="E45:P45">+E46+E47+E48</f>
        <v>0</v>
      </c>
      <c r="F45" s="8">
        <f t="shared" si="31"/>
        <v>4368</v>
      </c>
      <c r="G45" s="8">
        <f t="shared" si="31"/>
        <v>0</v>
      </c>
      <c r="H45" s="8">
        <f t="shared" si="31"/>
        <v>4368</v>
      </c>
      <c r="I45" s="8">
        <f t="shared" si="31"/>
        <v>0</v>
      </c>
      <c r="J45" s="8">
        <f t="shared" si="31"/>
        <v>0</v>
      </c>
      <c r="K45" s="8">
        <f t="shared" si="31"/>
        <v>0</v>
      </c>
      <c r="L45" s="8">
        <f t="shared" si="31"/>
        <v>0</v>
      </c>
      <c r="M45" s="8">
        <f t="shared" si="31"/>
        <v>0</v>
      </c>
      <c r="N45" s="8">
        <f t="shared" si="31"/>
        <v>0</v>
      </c>
      <c r="O45" s="19">
        <f t="shared" si="31"/>
        <v>0</v>
      </c>
      <c r="P45" s="8">
        <f t="shared" si="31"/>
        <v>0</v>
      </c>
    </row>
    <row r="46" spans="1:16" s="6" customFormat="1" ht="30.75">
      <c r="A46" s="11" t="s">
        <v>32</v>
      </c>
      <c r="B46" s="4">
        <f t="shared" si="25"/>
        <v>0</v>
      </c>
      <c r="C46" s="10" t="s">
        <v>33</v>
      </c>
      <c r="D46" s="8">
        <f>ROUND(D44*$B$61,0)</f>
        <v>0</v>
      </c>
      <c r="E46" s="8">
        <f aca="true" t="shared" si="32" ref="E46:P46">ROUND(E44*$B$61,0)</f>
        <v>0</v>
      </c>
      <c r="F46" s="8">
        <f t="shared" si="32"/>
        <v>0</v>
      </c>
      <c r="G46" s="8">
        <f t="shared" si="32"/>
        <v>0</v>
      </c>
      <c r="H46" s="8">
        <f t="shared" si="32"/>
        <v>0</v>
      </c>
      <c r="I46" s="8">
        <f t="shared" si="32"/>
        <v>0</v>
      </c>
      <c r="J46" s="8">
        <f t="shared" si="32"/>
        <v>0</v>
      </c>
      <c r="K46" s="8">
        <f t="shared" si="32"/>
        <v>0</v>
      </c>
      <c r="L46" s="8">
        <f t="shared" si="32"/>
        <v>0</v>
      </c>
      <c r="M46" s="8">
        <f t="shared" si="32"/>
        <v>0</v>
      </c>
      <c r="N46" s="8">
        <f t="shared" si="32"/>
        <v>0</v>
      </c>
      <c r="O46" s="19">
        <f t="shared" si="32"/>
        <v>0</v>
      </c>
      <c r="P46" s="8">
        <f t="shared" si="32"/>
        <v>0</v>
      </c>
    </row>
    <row r="47" spans="1:16" s="6" customFormat="1" ht="15">
      <c r="A47" s="11" t="s">
        <v>31</v>
      </c>
      <c r="B47" s="4">
        <f t="shared" si="25"/>
        <v>8050</v>
      </c>
      <c r="C47" s="3" t="s">
        <v>33</v>
      </c>
      <c r="D47" s="8">
        <f aca="true" t="shared" si="33" ref="D47:P47">ROUND(D44*$B$59,0)</f>
        <v>0</v>
      </c>
      <c r="E47" s="8">
        <f t="shared" si="33"/>
        <v>0</v>
      </c>
      <c r="F47" s="8">
        <f t="shared" si="33"/>
        <v>4025</v>
      </c>
      <c r="G47" s="8">
        <f t="shared" si="33"/>
        <v>0</v>
      </c>
      <c r="H47" s="8">
        <f t="shared" si="33"/>
        <v>4025</v>
      </c>
      <c r="I47" s="8">
        <f t="shared" si="33"/>
        <v>0</v>
      </c>
      <c r="J47" s="8">
        <f t="shared" si="33"/>
        <v>0</v>
      </c>
      <c r="K47" s="8">
        <f t="shared" si="33"/>
        <v>0</v>
      </c>
      <c r="L47" s="8">
        <f t="shared" si="33"/>
        <v>0</v>
      </c>
      <c r="M47" s="8">
        <f t="shared" si="33"/>
        <v>0</v>
      </c>
      <c r="N47" s="8">
        <f t="shared" si="33"/>
        <v>0</v>
      </c>
      <c r="O47" s="19">
        <f t="shared" si="33"/>
        <v>0</v>
      </c>
      <c r="P47" s="8">
        <f t="shared" si="33"/>
        <v>0</v>
      </c>
    </row>
    <row r="48" spans="1:16" s="6" customFormat="1" ht="171">
      <c r="A48" s="14" t="s">
        <v>26</v>
      </c>
      <c r="B48" s="4">
        <f t="shared" si="25"/>
        <v>686</v>
      </c>
      <c r="C48" s="3" t="s">
        <v>33</v>
      </c>
      <c r="D48" s="8">
        <f>ROUND(D44*$B$60,0)</f>
        <v>0</v>
      </c>
      <c r="E48" s="8">
        <f aca="true" t="shared" si="34" ref="E48:P48">ROUND(E44*$B$60,0)</f>
        <v>0</v>
      </c>
      <c r="F48" s="8">
        <f t="shared" si="34"/>
        <v>343</v>
      </c>
      <c r="G48" s="8">
        <f t="shared" si="34"/>
        <v>0</v>
      </c>
      <c r="H48" s="8">
        <f t="shared" si="34"/>
        <v>343</v>
      </c>
      <c r="I48" s="8">
        <f t="shared" si="34"/>
        <v>0</v>
      </c>
      <c r="J48" s="8">
        <f t="shared" si="34"/>
        <v>0</v>
      </c>
      <c r="K48" s="8">
        <f t="shared" si="34"/>
        <v>0</v>
      </c>
      <c r="L48" s="8">
        <f t="shared" si="34"/>
        <v>0</v>
      </c>
      <c r="M48" s="8">
        <f t="shared" si="34"/>
        <v>0</v>
      </c>
      <c r="N48" s="8">
        <f t="shared" si="34"/>
        <v>0</v>
      </c>
      <c r="O48" s="19">
        <f t="shared" si="34"/>
        <v>0</v>
      </c>
      <c r="P48" s="8">
        <f t="shared" si="34"/>
        <v>0</v>
      </c>
    </row>
    <row r="49" spans="1:16" s="6" customFormat="1" ht="36.75" customHeight="1">
      <c r="A49" s="27" t="s">
        <v>10</v>
      </c>
      <c r="B49" s="8">
        <f t="shared" si="25"/>
        <v>532</v>
      </c>
      <c r="C49" s="3" t="s">
        <v>27</v>
      </c>
      <c r="D49" s="19">
        <v>100</v>
      </c>
      <c r="E49" s="19">
        <v>0</v>
      </c>
      <c r="F49" s="19">
        <v>97</v>
      </c>
      <c r="G49" s="19">
        <v>0</v>
      </c>
      <c r="H49" s="19">
        <v>85</v>
      </c>
      <c r="I49" s="19">
        <v>67</v>
      </c>
      <c r="J49" s="19">
        <v>51</v>
      </c>
      <c r="K49" s="19">
        <v>0</v>
      </c>
      <c r="L49" s="19">
        <v>0</v>
      </c>
      <c r="M49" s="19">
        <v>0</v>
      </c>
      <c r="N49" s="19">
        <v>25</v>
      </c>
      <c r="O49" s="19">
        <v>16</v>
      </c>
      <c r="P49" s="19">
        <v>91</v>
      </c>
    </row>
    <row r="50" spans="1:16" s="6" customFormat="1" ht="36.75" customHeight="1">
      <c r="A50" s="29"/>
      <c r="B50" s="4">
        <f t="shared" si="25"/>
        <v>1161716</v>
      </c>
      <c r="C50" s="3" t="s">
        <v>29</v>
      </c>
      <c r="D50" s="8">
        <f aca="true" t="shared" si="35" ref="D50:P50">+D51+D52+D53</f>
        <v>218368</v>
      </c>
      <c r="E50" s="8">
        <f t="shared" si="35"/>
        <v>0</v>
      </c>
      <c r="F50" s="8">
        <f t="shared" si="35"/>
        <v>211817</v>
      </c>
      <c r="G50" s="8">
        <f t="shared" si="35"/>
        <v>0</v>
      </c>
      <c r="H50" s="8">
        <f t="shared" si="35"/>
        <v>185613</v>
      </c>
      <c r="I50" s="8">
        <f t="shared" si="35"/>
        <v>146307</v>
      </c>
      <c r="J50" s="8">
        <f t="shared" si="35"/>
        <v>111367</v>
      </c>
      <c r="K50" s="8">
        <f t="shared" si="35"/>
        <v>0</v>
      </c>
      <c r="L50" s="8">
        <f t="shared" si="35"/>
        <v>0</v>
      </c>
      <c r="M50" s="8">
        <f t="shared" si="35"/>
        <v>0</v>
      </c>
      <c r="N50" s="8">
        <f t="shared" si="35"/>
        <v>54592</v>
      </c>
      <c r="O50" s="19">
        <f t="shared" si="35"/>
        <v>34938</v>
      </c>
      <c r="P50" s="8">
        <f t="shared" si="35"/>
        <v>198714</v>
      </c>
    </row>
    <row r="51" spans="1:16" s="6" customFormat="1" ht="30.75">
      <c r="A51" s="11" t="s">
        <v>32</v>
      </c>
      <c r="B51" s="4">
        <f t="shared" si="25"/>
        <v>0</v>
      </c>
      <c r="C51" s="10" t="s">
        <v>33</v>
      </c>
      <c r="D51" s="8">
        <f>ROUND(D49*$B$61,0)</f>
        <v>0</v>
      </c>
      <c r="E51" s="8">
        <f>ROUND(E49*$B$61,0)</f>
        <v>0</v>
      </c>
      <c r="F51" s="8">
        <f>ROUND(F49*$B$61,0)</f>
        <v>0</v>
      </c>
      <c r="G51" s="8">
        <f aca="true" t="shared" si="36" ref="G51:O51">ROUND(G49*$B$61,0)</f>
        <v>0</v>
      </c>
      <c r="H51" s="8">
        <f t="shared" si="36"/>
        <v>0</v>
      </c>
      <c r="I51" s="8">
        <f t="shared" si="36"/>
        <v>0</v>
      </c>
      <c r="J51" s="8">
        <f t="shared" si="36"/>
        <v>0</v>
      </c>
      <c r="K51" s="8">
        <f t="shared" si="36"/>
        <v>0</v>
      </c>
      <c r="L51" s="8">
        <f t="shared" si="36"/>
        <v>0</v>
      </c>
      <c r="M51" s="8">
        <f t="shared" si="36"/>
        <v>0</v>
      </c>
      <c r="N51" s="8">
        <f t="shared" si="36"/>
        <v>0</v>
      </c>
      <c r="O51" s="19">
        <f t="shared" si="36"/>
        <v>0</v>
      </c>
      <c r="P51" s="8">
        <f>ROUND(P49*$B$61,0)</f>
        <v>0</v>
      </c>
    </row>
    <row r="52" spans="1:16" s="6" customFormat="1" ht="15">
      <c r="A52" s="11" t="s">
        <v>31</v>
      </c>
      <c r="B52" s="4">
        <f t="shared" si="25"/>
        <v>1070596</v>
      </c>
      <c r="C52" s="3" t="s">
        <v>33</v>
      </c>
      <c r="D52" s="8">
        <f>ROUND(D49*$B$59,0)</f>
        <v>201240</v>
      </c>
      <c r="E52" s="8">
        <f>ROUND(E49*$B$59,0)</f>
        <v>0</v>
      </c>
      <c r="F52" s="8">
        <f>ROUND(F49*$B$59,0)</f>
        <v>195203</v>
      </c>
      <c r="G52" s="8">
        <f aca="true" t="shared" si="37" ref="G52:O52">ROUND(G49*$B$59,0)</f>
        <v>0</v>
      </c>
      <c r="H52" s="8">
        <f t="shared" si="37"/>
        <v>171054</v>
      </c>
      <c r="I52" s="8">
        <f t="shared" si="37"/>
        <v>134831</v>
      </c>
      <c r="J52" s="8">
        <f t="shared" si="37"/>
        <v>102632</v>
      </c>
      <c r="K52" s="8">
        <f t="shared" si="37"/>
        <v>0</v>
      </c>
      <c r="L52" s="8">
        <f t="shared" si="37"/>
        <v>0</v>
      </c>
      <c r="M52" s="8">
        <f t="shared" si="37"/>
        <v>0</v>
      </c>
      <c r="N52" s="8">
        <f t="shared" si="37"/>
        <v>50310</v>
      </c>
      <c r="O52" s="19">
        <f t="shared" si="37"/>
        <v>32198</v>
      </c>
      <c r="P52" s="8">
        <f>ROUND(P49*$B$59,0)</f>
        <v>183128</v>
      </c>
    </row>
    <row r="53" spans="1:16" s="6" customFormat="1" ht="159" customHeight="1">
      <c r="A53" s="14" t="s">
        <v>26</v>
      </c>
      <c r="B53" s="4">
        <f t="shared" si="25"/>
        <v>91120</v>
      </c>
      <c r="C53" s="3" t="s">
        <v>33</v>
      </c>
      <c r="D53" s="8">
        <f aca="true" t="shared" si="38" ref="D53:O53">ROUND(D49*$B$60,0)</f>
        <v>17128</v>
      </c>
      <c r="E53" s="8">
        <f t="shared" si="38"/>
        <v>0</v>
      </c>
      <c r="F53" s="8">
        <f t="shared" si="38"/>
        <v>16614</v>
      </c>
      <c r="G53" s="8">
        <f t="shared" si="38"/>
        <v>0</v>
      </c>
      <c r="H53" s="8">
        <f t="shared" si="38"/>
        <v>14559</v>
      </c>
      <c r="I53" s="8">
        <f t="shared" si="38"/>
        <v>11476</v>
      </c>
      <c r="J53" s="8">
        <f t="shared" si="38"/>
        <v>8735</v>
      </c>
      <c r="K53" s="8">
        <f t="shared" si="38"/>
        <v>0</v>
      </c>
      <c r="L53" s="8">
        <f t="shared" si="38"/>
        <v>0</v>
      </c>
      <c r="M53" s="8">
        <f t="shared" si="38"/>
        <v>0</v>
      </c>
      <c r="N53" s="8">
        <f t="shared" si="38"/>
        <v>4282</v>
      </c>
      <c r="O53" s="19">
        <f t="shared" si="38"/>
        <v>2740</v>
      </c>
      <c r="P53" s="8">
        <f>ROUND(P49*$B$60,0)</f>
        <v>15586</v>
      </c>
    </row>
    <row r="54" spans="1:16" s="6" customFormat="1" ht="39" customHeight="1">
      <c r="A54" s="27" t="s">
        <v>25</v>
      </c>
      <c r="B54" s="4">
        <f t="shared" si="25"/>
        <v>8575</v>
      </c>
      <c r="C54" s="3" t="s">
        <v>27</v>
      </c>
      <c r="D54" s="8">
        <f aca="true" t="shared" si="39" ref="D54:P54">+D6+D10+D14+D18+D22+D26+D30+D34+D39+D44+D49</f>
        <v>889</v>
      </c>
      <c r="E54" s="8">
        <f t="shared" si="39"/>
        <v>974</v>
      </c>
      <c r="F54" s="8">
        <f t="shared" si="39"/>
        <v>675</v>
      </c>
      <c r="G54" s="8">
        <f t="shared" si="39"/>
        <v>680</v>
      </c>
      <c r="H54" s="8">
        <f t="shared" si="39"/>
        <v>762</v>
      </c>
      <c r="I54" s="8">
        <f t="shared" si="39"/>
        <v>740</v>
      </c>
      <c r="J54" s="8">
        <f t="shared" si="39"/>
        <v>784</v>
      </c>
      <c r="K54" s="8">
        <f t="shared" si="39"/>
        <v>795</v>
      </c>
      <c r="L54" s="8">
        <f t="shared" si="39"/>
        <v>637</v>
      </c>
      <c r="M54" s="8">
        <f t="shared" si="39"/>
        <v>982</v>
      </c>
      <c r="N54" s="8">
        <f t="shared" si="39"/>
        <v>145</v>
      </c>
      <c r="O54" s="19">
        <f t="shared" si="39"/>
        <v>133</v>
      </c>
      <c r="P54" s="8">
        <f t="shared" si="39"/>
        <v>379</v>
      </c>
    </row>
    <row r="55" spans="1:16" s="6" customFormat="1" ht="36.75" customHeight="1">
      <c r="A55" s="29"/>
      <c r="B55" s="4">
        <f t="shared" si="25"/>
        <v>18725025</v>
      </c>
      <c r="C55" s="3" t="s">
        <v>29</v>
      </c>
      <c r="D55" s="8">
        <f>+D56+D57+D58</f>
        <v>1941287</v>
      </c>
      <c r="E55" s="8">
        <f aca="true" t="shared" si="40" ref="E55:P55">+E56+E57+E58</f>
        <v>2126902</v>
      </c>
      <c r="F55" s="8">
        <f t="shared" si="40"/>
        <v>1473983</v>
      </c>
      <c r="G55" s="8">
        <f t="shared" si="40"/>
        <v>1484899</v>
      </c>
      <c r="H55" s="8">
        <f t="shared" si="40"/>
        <v>1663963</v>
      </c>
      <c r="I55" s="8">
        <f t="shared" si="40"/>
        <v>1615920</v>
      </c>
      <c r="J55" s="8">
        <f t="shared" si="40"/>
        <v>1712002</v>
      </c>
      <c r="K55" s="8">
        <f t="shared" si="40"/>
        <v>1736022</v>
      </c>
      <c r="L55" s="8">
        <f t="shared" si="40"/>
        <v>1391002</v>
      </c>
      <c r="M55" s="8">
        <f t="shared" si="40"/>
        <v>2144371</v>
      </c>
      <c r="N55" s="8">
        <f t="shared" si="40"/>
        <v>316633</v>
      </c>
      <c r="O55" s="19">
        <f t="shared" si="40"/>
        <v>290428</v>
      </c>
      <c r="P55" s="8">
        <f t="shared" si="40"/>
        <v>827613</v>
      </c>
    </row>
    <row r="56" spans="1:16" s="6" customFormat="1" ht="30.75">
      <c r="A56" s="18" t="s">
        <v>32</v>
      </c>
      <c r="B56" s="4">
        <f t="shared" si="25"/>
        <v>0</v>
      </c>
      <c r="C56" s="10" t="s">
        <v>33</v>
      </c>
      <c r="D56" s="8">
        <f>+D36+D41+D46+D51</f>
        <v>0</v>
      </c>
      <c r="E56" s="8">
        <f aca="true" t="shared" si="41" ref="E56:P56">+E36+E41+E46+E51</f>
        <v>0</v>
      </c>
      <c r="F56" s="8">
        <f t="shared" si="41"/>
        <v>0</v>
      </c>
      <c r="G56" s="8">
        <f t="shared" si="41"/>
        <v>0</v>
      </c>
      <c r="H56" s="8">
        <f t="shared" si="41"/>
        <v>0</v>
      </c>
      <c r="I56" s="8">
        <f t="shared" si="41"/>
        <v>0</v>
      </c>
      <c r="J56" s="8">
        <f t="shared" si="41"/>
        <v>0</v>
      </c>
      <c r="K56" s="8">
        <f t="shared" si="41"/>
        <v>0</v>
      </c>
      <c r="L56" s="8">
        <f t="shared" si="41"/>
        <v>0</v>
      </c>
      <c r="M56" s="8">
        <f t="shared" si="41"/>
        <v>0</v>
      </c>
      <c r="N56" s="8">
        <f t="shared" si="41"/>
        <v>0</v>
      </c>
      <c r="O56" s="19">
        <f t="shared" si="41"/>
        <v>0</v>
      </c>
      <c r="P56" s="8">
        <f t="shared" si="41"/>
        <v>0</v>
      </c>
    </row>
    <row r="57" spans="1:16" s="6" customFormat="1" ht="15">
      <c r="A57" s="18" t="s">
        <v>31</v>
      </c>
      <c r="B57" s="4">
        <f t="shared" si="25"/>
        <v>17256324</v>
      </c>
      <c r="C57" s="3" t="s">
        <v>33</v>
      </c>
      <c r="D57" s="8">
        <f aca="true" t="shared" si="42" ref="D57:P57">+D8+D12+D16+D20+D24+D28+D32+D37+D42+D47+D52</f>
        <v>1789023</v>
      </c>
      <c r="E57" s="8">
        <f t="shared" si="42"/>
        <v>1960078</v>
      </c>
      <c r="F57" s="8">
        <f t="shared" si="42"/>
        <v>1358371</v>
      </c>
      <c r="G57" s="8">
        <f t="shared" si="42"/>
        <v>1368431</v>
      </c>
      <c r="H57" s="8">
        <f t="shared" si="42"/>
        <v>1533449</v>
      </c>
      <c r="I57" s="8">
        <f t="shared" si="42"/>
        <v>1489175</v>
      </c>
      <c r="J57" s="8">
        <f t="shared" si="42"/>
        <v>1577721</v>
      </c>
      <c r="K57" s="8">
        <f t="shared" si="42"/>
        <v>1599857</v>
      </c>
      <c r="L57" s="8">
        <f t="shared" si="42"/>
        <v>1281898</v>
      </c>
      <c r="M57" s="8">
        <f t="shared" si="42"/>
        <v>1976176</v>
      </c>
      <c r="N57" s="8">
        <f t="shared" si="42"/>
        <v>291798</v>
      </c>
      <c r="O57" s="19">
        <f t="shared" si="42"/>
        <v>267648</v>
      </c>
      <c r="P57" s="8">
        <f t="shared" si="42"/>
        <v>762699</v>
      </c>
    </row>
    <row r="58" spans="1:16" ht="171">
      <c r="A58" s="14" t="s">
        <v>26</v>
      </c>
      <c r="B58" s="4">
        <f t="shared" si="25"/>
        <v>1468701</v>
      </c>
      <c r="C58" s="3" t="s">
        <v>33</v>
      </c>
      <c r="D58" s="8">
        <f aca="true" t="shared" si="43" ref="D58:P58">+D9+D13+D17+D21+D25+D29+D33+D38+D43+D48+D53</f>
        <v>152264</v>
      </c>
      <c r="E58" s="8">
        <f t="shared" si="43"/>
        <v>166824</v>
      </c>
      <c r="F58" s="8">
        <f t="shared" si="43"/>
        <v>115612</v>
      </c>
      <c r="G58" s="8">
        <f t="shared" si="43"/>
        <v>116468</v>
      </c>
      <c r="H58" s="8">
        <f t="shared" si="43"/>
        <v>130514</v>
      </c>
      <c r="I58" s="8">
        <f t="shared" si="43"/>
        <v>126745</v>
      </c>
      <c r="J58" s="8">
        <f t="shared" si="43"/>
        <v>134281</v>
      </c>
      <c r="K58" s="8">
        <f t="shared" si="43"/>
        <v>136165</v>
      </c>
      <c r="L58" s="8">
        <f t="shared" si="43"/>
        <v>109104</v>
      </c>
      <c r="M58" s="8">
        <f t="shared" si="43"/>
        <v>168195</v>
      </c>
      <c r="N58" s="8">
        <f t="shared" si="43"/>
        <v>24835</v>
      </c>
      <c r="O58" s="19">
        <f t="shared" si="43"/>
        <v>22780</v>
      </c>
      <c r="P58" s="8">
        <f t="shared" si="43"/>
        <v>64914</v>
      </c>
    </row>
    <row r="59" spans="2:16" ht="15" hidden="1">
      <c r="B59" s="9">
        <f>17256324/B54</f>
        <v>2012.3993002915452</v>
      </c>
      <c r="P59" s="2">
        <f>SUM(D57:P57)</f>
        <v>17256324</v>
      </c>
    </row>
    <row r="60" spans="2:16" ht="15" hidden="1">
      <c r="B60" s="9">
        <f>1468700/B54</f>
        <v>171.27696793002914</v>
      </c>
      <c r="P60" s="2">
        <f>SUM(D58:P58)</f>
        <v>1468701</v>
      </c>
    </row>
    <row r="61" ht="15" hidden="1">
      <c r="B61" s="16"/>
    </row>
    <row r="62" ht="15" hidden="1"/>
    <row r="74" ht="15">
      <c r="A74" s="12" t="s">
        <v>38</v>
      </c>
    </row>
  </sheetData>
  <sheetProtection/>
  <mergeCells count="15">
    <mergeCell ref="A34:A35"/>
    <mergeCell ref="A39:A40"/>
    <mergeCell ref="A44:A45"/>
    <mergeCell ref="A18:A19"/>
    <mergeCell ref="A49:A50"/>
    <mergeCell ref="A54:A55"/>
    <mergeCell ref="A22:A23"/>
    <mergeCell ref="A26:A27"/>
    <mergeCell ref="A30:A31"/>
    <mergeCell ref="J1:P1"/>
    <mergeCell ref="A2:P2"/>
    <mergeCell ref="A3:P3"/>
    <mergeCell ref="A6:A7"/>
    <mergeCell ref="A10:A11"/>
    <mergeCell ref="A14:A15"/>
  </mergeCells>
  <printOptions/>
  <pageMargins left="0.31496062992125984" right="0.1968503937007874" top="0.5511811023622047" bottom="0.35433070866141736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Бельцева Виктория Викторовна</cp:lastModifiedBy>
  <cp:lastPrinted>2018-08-10T07:27:26Z</cp:lastPrinted>
  <dcterms:created xsi:type="dcterms:W3CDTF">2016-10-24T03:45:31Z</dcterms:created>
  <dcterms:modified xsi:type="dcterms:W3CDTF">2018-09-07T11:28:58Z</dcterms:modified>
  <cp:category/>
  <cp:version/>
  <cp:contentType/>
  <cp:contentStatus/>
</cp:coreProperties>
</file>