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308" windowWidth="14808" windowHeight="6816"/>
  </bookViews>
  <sheets>
    <sheet name="2019" sheetId="26" r:id="rId1"/>
  </sheets>
  <definedNames>
    <definedName name="_xlnm._FilterDatabase" localSheetId="0" hidden="1">'2019'!$A$10:$W$98</definedName>
    <definedName name="_xlnm.Print_Titles" localSheetId="0">'2019'!$6:$9</definedName>
  </definedNames>
  <calcPr calcId="162913"/>
</workbook>
</file>

<file path=xl/calcChain.xml><?xml version="1.0" encoding="utf-8"?>
<calcChain xmlns="http://schemas.openxmlformats.org/spreadsheetml/2006/main">
  <c r="G122" i="26" l="1"/>
  <c r="S122" i="26" s="1"/>
  <c r="G123" i="26"/>
  <c r="S123" i="26" s="1"/>
  <c r="G124" i="26"/>
  <c r="S124" i="26" s="1"/>
  <c r="G125" i="26"/>
  <c r="S125" i="26" s="1"/>
  <c r="G126" i="26"/>
  <c r="S126" i="26" s="1"/>
  <c r="G127" i="26"/>
  <c r="S127" i="26" s="1"/>
  <c r="G121" i="26"/>
  <c r="S121" i="26" s="1"/>
  <c r="Q107" i="26"/>
  <c r="P107" i="26"/>
  <c r="P112" i="26" s="1"/>
  <c r="O107" i="26"/>
  <c r="O112" i="26" s="1"/>
  <c r="N107" i="26"/>
  <c r="N112" i="26" s="1"/>
  <c r="M107" i="26"/>
  <c r="M112" i="26" s="1"/>
  <c r="H107" i="26"/>
  <c r="Q106" i="26"/>
  <c r="P106" i="26"/>
  <c r="P111" i="26" s="1"/>
  <c r="O106" i="26"/>
  <c r="O111" i="26" s="1"/>
  <c r="N106" i="26"/>
  <c r="N111" i="26" s="1"/>
  <c r="M106" i="26"/>
  <c r="M111" i="26" s="1"/>
  <c r="H106" i="26"/>
  <c r="H111" i="26" s="1"/>
  <c r="Q105" i="26"/>
  <c r="Q110" i="26" s="1"/>
  <c r="P105" i="26"/>
  <c r="P110" i="26" s="1"/>
  <c r="O105" i="26"/>
  <c r="O110" i="26" s="1"/>
  <c r="N105" i="26"/>
  <c r="N110" i="26" s="1"/>
  <c r="M105" i="26"/>
  <c r="H105" i="26"/>
  <c r="Q104" i="26"/>
  <c r="P104" i="26"/>
  <c r="P109" i="26" s="1"/>
  <c r="O104" i="26"/>
  <c r="O109" i="26" s="1"/>
  <c r="N104" i="26"/>
  <c r="N109" i="26" s="1"/>
  <c r="M104" i="26"/>
  <c r="M109" i="26" s="1"/>
  <c r="H104" i="26"/>
  <c r="Q103" i="26"/>
  <c r="P103" i="26"/>
  <c r="P108" i="26" s="1"/>
  <c r="O103" i="26"/>
  <c r="O108" i="26" s="1"/>
  <c r="N103" i="26"/>
  <c r="N108" i="26" s="1"/>
  <c r="M103" i="26"/>
  <c r="M108" i="26" s="1"/>
  <c r="L103" i="26"/>
  <c r="K103" i="26"/>
  <c r="J103" i="26"/>
  <c r="I103" i="26"/>
  <c r="H103" i="26"/>
  <c r="L99" i="26"/>
  <c r="L100" i="26" s="1"/>
  <c r="L105" i="26" s="1"/>
  <c r="K99" i="26"/>
  <c r="K104" i="26" s="1"/>
  <c r="J99" i="26"/>
  <c r="I99" i="26"/>
  <c r="G98" i="26"/>
  <c r="M110" i="26" l="1"/>
  <c r="J108" i="26"/>
  <c r="H109" i="26"/>
  <c r="I104" i="26"/>
  <c r="J104" i="26"/>
  <c r="J109" i="26" s="1"/>
  <c r="L104" i="26"/>
  <c r="G99" i="26"/>
  <c r="K100" i="26"/>
  <c r="K108" i="26"/>
  <c r="L108" i="26"/>
  <c r="G103" i="26"/>
  <c r="H108" i="26"/>
  <c r="K109" i="26"/>
  <c r="H110" i="26"/>
  <c r="H112" i="26"/>
  <c r="L110" i="26"/>
  <c r="I100" i="26"/>
  <c r="L101" i="26"/>
  <c r="J100" i="26"/>
  <c r="I108" i="26"/>
  <c r="I109" i="26" l="1"/>
  <c r="G109" i="26" s="1"/>
  <c r="K101" i="26"/>
  <c r="K102" i="26" s="1"/>
  <c r="L109" i="26"/>
  <c r="K105" i="26"/>
  <c r="G104" i="26"/>
  <c r="G100" i="26"/>
  <c r="I101" i="26"/>
  <c r="I105" i="26"/>
  <c r="L102" i="26"/>
  <c r="L106" i="26"/>
  <c r="K106" i="26"/>
  <c r="G108" i="26"/>
  <c r="J101" i="26"/>
  <c r="J105" i="26"/>
  <c r="K110" i="26" l="1"/>
  <c r="J106" i="26"/>
  <c r="J102" i="26"/>
  <c r="K107" i="26"/>
  <c r="I110" i="26"/>
  <c r="G105" i="26"/>
  <c r="K111" i="26"/>
  <c r="J110" i="26"/>
  <c r="G101" i="26"/>
  <c r="I106" i="26"/>
  <c r="I102" i="26"/>
  <c r="L111" i="26"/>
  <c r="L107" i="26"/>
  <c r="J107" i="26" l="1"/>
  <c r="G106" i="26"/>
  <c r="I111" i="26"/>
  <c r="L112" i="26"/>
  <c r="K112" i="26"/>
  <c r="I107" i="26"/>
  <c r="G102" i="26"/>
  <c r="J111" i="26"/>
  <c r="G110" i="26"/>
  <c r="I112" i="26" l="1"/>
  <c r="G107" i="26"/>
  <c r="G111" i="26"/>
  <c r="J112" i="26"/>
  <c r="G112" i="26" l="1"/>
  <c r="L97" i="26" l="1"/>
  <c r="L11" i="26" l="1"/>
  <c r="O20" i="26" l="1"/>
  <c r="O19" i="26" l="1"/>
  <c r="O13" i="26" l="1"/>
  <c r="O15" i="26"/>
  <c r="P56" i="26" l="1"/>
  <c r="O56" i="26"/>
  <c r="Q30" i="26"/>
  <c r="P30" i="26"/>
  <c r="O30" i="26"/>
  <c r="M85" i="26" l="1"/>
  <c r="N85" i="26"/>
  <c r="O85" i="26"/>
  <c r="R85" i="26"/>
  <c r="M86" i="26"/>
  <c r="N86" i="26"/>
  <c r="O86" i="26"/>
  <c r="P86" i="26"/>
  <c r="R86" i="26"/>
  <c r="M76" i="26"/>
  <c r="N76" i="26"/>
  <c r="O76" i="26"/>
  <c r="P76" i="26"/>
  <c r="Q56" i="26"/>
  <c r="M56" i="26"/>
  <c r="N56" i="26"/>
  <c r="R56" i="26"/>
  <c r="Q96" i="26" l="1"/>
  <c r="O96" i="26"/>
  <c r="Q95" i="26"/>
  <c r="P95" i="26"/>
  <c r="O95" i="26"/>
  <c r="O94" i="26"/>
  <c r="O93" i="26"/>
  <c r="P92" i="26"/>
  <c r="O92" i="26"/>
  <c r="Q91" i="26"/>
  <c r="P91" i="26"/>
  <c r="O91" i="26"/>
  <c r="Q90" i="26"/>
  <c r="P90" i="26"/>
  <c r="O90" i="26"/>
  <c r="P89" i="26"/>
  <c r="O89" i="26"/>
  <c r="P88" i="26"/>
  <c r="O88" i="26"/>
  <c r="Q84" i="26"/>
  <c r="P83" i="26"/>
  <c r="O83" i="26"/>
  <c r="P81" i="26"/>
  <c r="Q77" i="26"/>
  <c r="O77" i="26"/>
  <c r="P75" i="26"/>
  <c r="O75" i="26"/>
  <c r="P74" i="26"/>
  <c r="P73" i="26"/>
  <c r="O73" i="26"/>
  <c r="Q72" i="26"/>
  <c r="P72" i="26"/>
  <c r="O72" i="26"/>
  <c r="O71" i="26"/>
  <c r="O69" i="26"/>
  <c r="P68" i="26"/>
  <c r="O68" i="26"/>
  <c r="P67" i="26"/>
  <c r="O67" i="26"/>
  <c r="P65" i="26"/>
  <c r="P63" i="26"/>
  <c r="O63" i="26"/>
  <c r="O62" i="26"/>
  <c r="P61" i="26"/>
  <c r="O61" i="26"/>
  <c r="O59" i="26"/>
  <c r="O66" i="26" s="1"/>
  <c r="O79" i="26" s="1"/>
  <c r="P58" i="26"/>
  <c r="P78" i="26" s="1"/>
  <c r="P84" i="26" s="1"/>
  <c r="O58" i="26"/>
  <c r="O78" i="26" s="1"/>
  <c r="O84" i="26" s="1"/>
  <c r="Q57" i="26"/>
  <c r="O57" i="26"/>
  <c r="Q54" i="26"/>
  <c r="O54" i="26"/>
  <c r="Q53" i="26"/>
  <c r="O53" i="26"/>
  <c r="P52" i="26"/>
  <c r="O52" i="26"/>
  <c r="P50" i="26"/>
  <c r="P49" i="26"/>
  <c r="O49" i="26"/>
  <c r="Q48" i="26"/>
  <c r="O48" i="26"/>
  <c r="Q47" i="26"/>
  <c r="P47" i="26"/>
  <c r="P55" i="26" s="1"/>
  <c r="O47" i="26"/>
  <c r="O55" i="26" s="1"/>
  <c r="Q46" i="26"/>
  <c r="O46" i="26"/>
  <c r="Q45" i="26"/>
  <c r="O45" i="26"/>
  <c r="Q44" i="26"/>
  <c r="P44" i="26"/>
  <c r="O44" i="26"/>
  <c r="Q43" i="26"/>
  <c r="Q51" i="26" s="1"/>
  <c r="P43" i="26"/>
  <c r="P51" i="26" s="1"/>
  <c r="O43" i="26"/>
  <c r="O51" i="26" s="1"/>
  <c r="Q42" i="26"/>
  <c r="P42" i="26"/>
  <c r="O42" i="26"/>
  <c r="Q41" i="26"/>
  <c r="P41" i="26"/>
  <c r="O41" i="26"/>
  <c r="O40" i="26"/>
  <c r="Q39" i="26"/>
  <c r="P39" i="26"/>
  <c r="O39" i="26"/>
  <c r="O38" i="26"/>
  <c r="O37" i="26"/>
  <c r="P36" i="26"/>
  <c r="O36" i="26"/>
  <c r="P35" i="26"/>
  <c r="O35" i="26"/>
  <c r="P34" i="26"/>
  <c r="O34" i="26"/>
  <c r="P33" i="26"/>
  <c r="O33" i="26"/>
  <c r="P32" i="26"/>
  <c r="O32" i="26"/>
  <c r="O31" i="26"/>
  <c r="O82" i="26" s="1"/>
  <c r="O87" i="26" s="1"/>
  <c r="O29" i="26"/>
  <c r="Q28" i="26"/>
  <c r="O28" i="26"/>
  <c r="P27" i="26"/>
  <c r="O27" i="26"/>
  <c r="P26" i="26"/>
  <c r="O26" i="26"/>
  <c r="P25" i="26"/>
  <c r="O25" i="26"/>
  <c r="P24" i="26"/>
  <c r="O24" i="26"/>
  <c r="P48" i="26"/>
  <c r="P71" i="26"/>
  <c r="O81" i="26"/>
  <c r="P80" i="26"/>
  <c r="O70" i="26"/>
  <c r="O74" i="26"/>
  <c r="P59" i="26" l="1"/>
  <c r="P66" i="26" s="1"/>
  <c r="P79" i="26" s="1"/>
  <c r="P85" i="26"/>
  <c r="Q55" i="26"/>
  <c r="O60" i="26"/>
  <c r="O80" i="26"/>
  <c r="P96" i="26"/>
  <c r="O65" i="26"/>
  <c r="P40" i="26"/>
  <c r="P54" i="26"/>
  <c r="O64" i="26"/>
  <c r="P31" i="26"/>
  <c r="P82" i="26" s="1"/>
  <c r="P87" i="26" s="1"/>
  <c r="P38" i="26"/>
  <c r="O50" i="26"/>
  <c r="P60" i="26"/>
  <c r="P62" i="26"/>
  <c r="P64" i="26"/>
  <c r="P70" i="26"/>
  <c r="P93" i="26" l="1"/>
  <c r="P28" i="26"/>
  <c r="P77" i="26"/>
  <c r="P57" i="26"/>
  <c r="P45" i="26"/>
  <c r="P94" i="26"/>
  <c r="P69" i="26"/>
  <c r="P53" i="26"/>
  <c r="P46" i="26"/>
  <c r="P37" i="26"/>
  <c r="P29" i="26"/>
  <c r="R55" i="26" l="1"/>
  <c r="M55" i="26"/>
  <c r="N30" i="26"/>
  <c r="M30" i="26"/>
  <c r="M27" i="26"/>
  <c r="N27" i="26"/>
  <c r="N70" i="26"/>
  <c r="M70" i="26"/>
  <c r="M31" i="26" l="1"/>
  <c r="H89" i="26"/>
  <c r="I89" i="26"/>
  <c r="J89" i="26"/>
  <c r="K89" i="26"/>
  <c r="L89" i="26"/>
  <c r="I63" i="26"/>
  <c r="J63" i="26"/>
  <c r="K63" i="26"/>
  <c r="L63" i="26"/>
  <c r="H63" i="26"/>
  <c r="I58" i="26"/>
  <c r="J58" i="26"/>
  <c r="K58" i="26"/>
  <c r="H58" i="26"/>
  <c r="I49" i="26"/>
  <c r="J49" i="26"/>
  <c r="K49" i="26"/>
  <c r="H49" i="26"/>
  <c r="I41" i="26"/>
  <c r="J41" i="26"/>
  <c r="K41" i="26"/>
  <c r="L41" i="26"/>
  <c r="H41" i="26"/>
  <c r="I32" i="26"/>
  <c r="J32" i="26"/>
  <c r="K32" i="26"/>
  <c r="L32" i="26"/>
  <c r="H32" i="26"/>
  <c r="I24" i="26"/>
  <c r="J24" i="26"/>
  <c r="K24" i="26"/>
  <c r="L24" i="26"/>
  <c r="H24" i="26"/>
  <c r="I12" i="26"/>
  <c r="J12" i="26"/>
  <c r="K12" i="26"/>
  <c r="L12" i="26"/>
  <c r="H12" i="26"/>
  <c r="I73" i="26" l="1"/>
  <c r="I90" i="26"/>
  <c r="H73" i="26"/>
  <c r="H64" i="26"/>
  <c r="L73" i="26"/>
  <c r="J73" i="26"/>
  <c r="L64" i="26"/>
  <c r="K90" i="26"/>
  <c r="J64" i="26"/>
  <c r="K73" i="26"/>
  <c r="K13" i="26"/>
  <c r="I13" i="26"/>
  <c r="L25" i="26"/>
  <c r="J25" i="26"/>
  <c r="K33" i="26"/>
  <c r="I33" i="26"/>
  <c r="L42" i="26"/>
  <c r="J42" i="26"/>
  <c r="K50" i="26"/>
  <c r="I50" i="26"/>
  <c r="J59" i="26"/>
  <c r="K64" i="26"/>
  <c r="I64" i="26"/>
  <c r="L90" i="26"/>
  <c r="J90" i="26"/>
  <c r="L13" i="26"/>
  <c r="J13" i="26"/>
  <c r="K25" i="26"/>
  <c r="I25" i="26"/>
  <c r="L33" i="26"/>
  <c r="J33" i="26"/>
  <c r="K42" i="26"/>
  <c r="I42" i="26"/>
  <c r="J50" i="26"/>
  <c r="K59" i="26"/>
  <c r="I59" i="26"/>
  <c r="H33" i="26"/>
  <c r="H42" i="26"/>
  <c r="H50" i="26"/>
  <c r="H59" i="26"/>
  <c r="H90" i="26"/>
  <c r="H13" i="26"/>
  <c r="H25" i="26"/>
  <c r="H51" i="26" l="1"/>
  <c r="J14" i="26"/>
  <c r="K14" i="26"/>
  <c r="L65" i="26"/>
  <c r="K78" i="26"/>
  <c r="L78" i="26"/>
  <c r="H78" i="26"/>
  <c r="I74" i="26"/>
  <c r="I78" i="26"/>
  <c r="I14" i="26"/>
  <c r="I85" i="26" s="1"/>
  <c r="J78" i="26"/>
  <c r="J74" i="26"/>
  <c r="K74" i="26"/>
  <c r="L74" i="26"/>
  <c r="H74" i="26"/>
  <c r="J15" i="26"/>
  <c r="J85" i="26"/>
  <c r="J60" i="26"/>
  <c r="I61" i="26"/>
  <c r="I34" i="26"/>
  <c r="I51" i="26"/>
  <c r="I91" i="26"/>
  <c r="I92" i="26"/>
  <c r="I43" i="26"/>
  <c r="K61" i="26"/>
  <c r="J34" i="26"/>
  <c r="J43" i="26"/>
  <c r="K65" i="26"/>
  <c r="J26" i="26"/>
  <c r="I60" i="26"/>
  <c r="I26" i="26"/>
  <c r="I44" i="26"/>
  <c r="L43" i="26"/>
  <c r="I35" i="26"/>
  <c r="I52" i="26"/>
  <c r="I28" i="26"/>
  <c r="I53" i="26"/>
  <c r="L34" i="26"/>
  <c r="L26" i="26"/>
  <c r="K52" i="26"/>
  <c r="J65" i="26"/>
  <c r="J52" i="26"/>
  <c r="J27" i="26"/>
  <c r="K27" i="26"/>
  <c r="K60" i="26"/>
  <c r="K43" i="26"/>
  <c r="K26" i="26"/>
  <c r="K28" i="26"/>
  <c r="K91" i="26"/>
  <c r="K34" i="26"/>
  <c r="K51" i="26"/>
  <c r="J51" i="26"/>
  <c r="I65" i="26"/>
  <c r="J91" i="26"/>
  <c r="I66" i="26"/>
  <c r="L91" i="26"/>
  <c r="L14" i="26"/>
  <c r="H43" i="26"/>
  <c r="H34" i="26"/>
  <c r="H91" i="26"/>
  <c r="H65" i="26"/>
  <c r="H60" i="26"/>
  <c r="H52" i="26"/>
  <c r="H26" i="26"/>
  <c r="H14" i="26"/>
  <c r="I15" i="26" l="1"/>
  <c r="I27" i="26"/>
  <c r="I75" i="26"/>
  <c r="K53" i="26"/>
  <c r="K44" i="26"/>
  <c r="J54" i="26"/>
  <c r="K85" i="26"/>
  <c r="K35" i="26"/>
  <c r="J53" i="26"/>
  <c r="J75" i="26"/>
  <c r="J35" i="26"/>
  <c r="K15" i="26"/>
  <c r="K29" i="26" s="1"/>
  <c r="K66" i="26"/>
  <c r="K75" i="26"/>
  <c r="L85" i="26"/>
  <c r="J66" i="26"/>
  <c r="J44" i="26"/>
  <c r="I79" i="26"/>
  <c r="L51" i="26"/>
  <c r="J28" i="26"/>
  <c r="K79" i="26"/>
  <c r="L75" i="26"/>
  <c r="H79" i="26"/>
  <c r="L79" i="26"/>
  <c r="J79" i="26"/>
  <c r="I77" i="26"/>
  <c r="H75" i="26"/>
  <c r="H80" i="26" s="1"/>
  <c r="J92" i="26"/>
  <c r="K92" i="26"/>
  <c r="G74" i="26"/>
  <c r="G79" i="26" s="1"/>
  <c r="J61" i="26"/>
  <c r="I62" i="26"/>
  <c r="I54" i="26"/>
  <c r="K93" i="26"/>
  <c r="I45" i="26"/>
  <c r="K54" i="26"/>
  <c r="K62" i="26"/>
  <c r="I29" i="26"/>
  <c r="I16" i="26"/>
  <c r="J62" i="26"/>
  <c r="I67" i="26"/>
  <c r="J67" i="26"/>
  <c r="I36" i="26"/>
  <c r="J36" i="26"/>
  <c r="H27" i="26"/>
  <c r="H85" i="26"/>
  <c r="J16" i="26"/>
  <c r="J45" i="26"/>
  <c r="J93" i="26"/>
  <c r="I93" i="26"/>
  <c r="I76" i="26"/>
  <c r="K36" i="26"/>
  <c r="K76" i="26"/>
  <c r="J29" i="26"/>
  <c r="J76" i="26"/>
  <c r="L15" i="26"/>
  <c r="L27" i="26"/>
  <c r="L92" i="26"/>
  <c r="L28" i="26"/>
  <c r="L44" i="26"/>
  <c r="L66" i="26"/>
  <c r="L35" i="26"/>
  <c r="I81" i="26"/>
  <c r="H66" i="26"/>
  <c r="H28" i="26"/>
  <c r="H15" i="26"/>
  <c r="H92" i="26"/>
  <c r="H61" i="26"/>
  <c r="H53" i="26"/>
  <c r="H44" i="26"/>
  <c r="H35" i="26"/>
  <c r="K16" i="26" l="1"/>
  <c r="K67" i="26"/>
  <c r="L80" i="26"/>
  <c r="J80" i="26"/>
  <c r="J94" i="26"/>
  <c r="I57" i="26"/>
  <c r="K84" i="26"/>
  <c r="J77" i="26"/>
  <c r="I80" i="26"/>
  <c r="L84" i="26"/>
  <c r="L77" i="26"/>
  <c r="I84" i="26"/>
  <c r="K80" i="26"/>
  <c r="H76" i="26"/>
  <c r="G76" i="26" s="1"/>
  <c r="G51" i="26"/>
  <c r="K31" i="26"/>
  <c r="G75" i="26"/>
  <c r="G80" i="26" s="1"/>
  <c r="H77" i="26"/>
  <c r="I82" i="26"/>
  <c r="L76" i="26"/>
  <c r="J84" i="26"/>
  <c r="K77" i="26"/>
  <c r="K45" i="26"/>
  <c r="K55" i="26"/>
  <c r="K57" i="26"/>
  <c r="K37" i="26"/>
  <c r="K17" i="26"/>
  <c r="K46" i="26"/>
  <c r="K94" i="26"/>
  <c r="K68" i="26"/>
  <c r="K30" i="26"/>
  <c r="I46" i="26"/>
  <c r="I37" i="26"/>
  <c r="I55" i="26"/>
  <c r="I68" i="26"/>
  <c r="J31" i="26"/>
  <c r="I30" i="26"/>
  <c r="I17" i="26"/>
  <c r="J37" i="26"/>
  <c r="I31" i="26"/>
  <c r="J68" i="26"/>
  <c r="I94" i="26"/>
  <c r="J46" i="26"/>
  <c r="G85" i="26"/>
  <c r="J30" i="26"/>
  <c r="J17" i="26"/>
  <c r="J57" i="26"/>
  <c r="J55" i="26"/>
  <c r="G27" i="26"/>
  <c r="L82" i="26"/>
  <c r="L81" i="26"/>
  <c r="L93" i="26"/>
  <c r="L16" i="26"/>
  <c r="L29" i="26"/>
  <c r="L45" i="26"/>
  <c r="L67" i="26"/>
  <c r="L36" i="26"/>
  <c r="H45" i="26"/>
  <c r="H36" i="26"/>
  <c r="H93" i="26"/>
  <c r="H67" i="26"/>
  <c r="H62" i="26"/>
  <c r="H54" i="26"/>
  <c r="H29" i="26"/>
  <c r="H16" i="26"/>
  <c r="J81" i="26" l="1"/>
  <c r="J82" i="26"/>
  <c r="H81" i="26"/>
  <c r="I87" i="26"/>
  <c r="J87" i="26"/>
  <c r="H82" i="26"/>
  <c r="J69" i="26"/>
  <c r="I18" i="26"/>
  <c r="I48" i="26" s="1"/>
  <c r="G84" i="26"/>
  <c r="L87" i="26"/>
  <c r="G77" i="26"/>
  <c r="G81" i="26" s="1"/>
  <c r="K87" i="26"/>
  <c r="K38" i="26"/>
  <c r="K82" i="26"/>
  <c r="K81" i="26"/>
  <c r="K18" i="26"/>
  <c r="K69" i="26"/>
  <c r="K47" i="26"/>
  <c r="K95" i="26"/>
  <c r="I69" i="26"/>
  <c r="J47" i="26"/>
  <c r="I47" i="26"/>
  <c r="I95" i="26"/>
  <c r="I38" i="26"/>
  <c r="J95" i="26"/>
  <c r="J18" i="26"/>
  <c r="J38" i="26"/>
  <c r="H30" i="26"/>
  <c r="H55" i="26"/>
  <c r="L17" i="26"/>
  <c r="L30" i="26"/>
  <c r="L94" i="26"/>
  <c r="L31" i="26"/>
  <c r="L46" i="26"/>
  <c r="L68" i="26"/>
  <c r="L37" i="26"/>
  <c r="H68" i="26"/>
  <c r="H31" i="26"/>
  <c r="H17" i="26"/>
  <c r="H94" i="26"/>
  <c r="H57" i="26"/>
  <c r="H46" i="26"/>
  <c r="H37" i="26"/>
  <c r="I96" i="26" l="1"/>
  <c r="I70" i="26"/>
  <c r="I19" i="26"/>
  <c r="I39" i="26"/>
  <c r="I71" i="26"/>
  <c r="K19" i="26"/>
  <c r="J96" i="26"/>
  <c r="G82" i="26"/>
  <c r="L55" i="26"/>
  <c r="G87" i="26"/>
  <c r="K96" i="26"/>
  <c r="K71" i="26"/>
  <c r="K48" i="26"/>
  <c r="K39" i="26"/>
  <c r="K70" i="26"/>
  <c r="J39" i="26"/>
  <c r="J71" i="26"/>
  <c r="J48" i="26"/>
  <c r="J70" i="26"/>
  <c r="J19" i="26"/>
  <c r="G30" i="26"/>
  <c r="I72" i="26"/>
  <c r="I20" i="26"/>
  <c r="I40" i="26"/>
  <c r="L95" i="26"/>
  <c r="L18" i="26"/>
  <c r="L47" i="26"/>
  <c r="L69" i="26"/>
  <c r="L38" i="26"/>
  <c r="H47" i="26"/>
  <c r="H38" i="26"/>
  <c r="H95" i="26"/>
  <c r="H69" i="26"/>
  <c r="H18" i="26"/>
  <c r="J20" i="26" l="1"/>
  <c r="K20" i="26"/>
  <c r="H70" i="26"/>
  <c r="K72" i="26"/>
  <c r="K40" i="26"/>
  <c r="G55" i="26"/>
  <c r="J40" i="26"/>
  <c r="J72" i="26"/>
  <c r="I21" i="26"/>
  <c r="I56" i="26"/>
  <c r="I86" i="26"/>
  <c r="J21" i="26"/>
  <c r="J86" i="26"/>
  <c r="J56" i="26"/>
  <c r="L19" i="26"/>
  <c r="L70" i="26"/>
  <c r="L96" i="26"/>
  <c r="L48" i="26"/>
  <c r="L71" i="26"/>
  <c r="L39" i="26"/>
  <c r="H71" i="26"/>
  <c r="H19" i="26"/>
  <c r="H96" i="26"/>
  <c r="H48" i="26"/>
  <c r="H39" i="26"/>
  <c r="I22" i="26" l="1"/>
  <c r="K86" i="26"/>
  <c r="K56" i="26"/>
  <c r="K21" i="26"/>
  <c r="J22" i="26"/>
  <c r="G70" i="26"/>
  <c r="L40" i="26"/>
  <c r="L20" i="26"/>
  <c r="L72" i="26"/>
  <c r="H40" i="26"/>
  <c r="H72" i="26"/>
  <c r="H20" i="26"/>
  <c r="J23" i="26" l="1"/>
  <c r="K22" i="26"/>
  <c r="I23" i="26"/>
  <c r="L21" i="26"/>
  <c r="L56" i="26"/>
  <c r="L86" i="26"/>
  <c r="H21" i="26"/>
  <c r="H86" i="26"/>
  <c r="H56" i="26"/>
  <c r="N39" i="26"/>
  <c r="N54" i="26"/>
  <c r="R54" i="26"/>
  <c r="M54" i="26"/>
  <c r="N53" i="26"/>
  <c r="L22" i="26" l="1"/>
  <c r="K23" i="26"/>
  <c r="H22" i="26"/>
  <c r="G56" i="26"/>
  <c r="G86" i="26"/>
  <c r="M39" i="26"/>
  <c r="M53" i="26"/>
  <c r="H23" i="26" l="1"/>
  <c r="L23" i="26"/>
  <c r="L49" i="26"/>
  <c r="L83" i="26"/>
  <c r="L58" i="26" l="1"/>
  <c r="L53" i="26" l="1"/>
  <c r="L60" i="26"/>
  <c r="L52" i="26"/>
  <c r="L50" i="26"/>
  <c r="L59" i="26"/>
  <c r="L61" i="26" l="1"/>
  <c r="L57" i="26"/>
  <c r="L88" i="26"/>
  <c r="L62" i="26" l="1"/>
  <c r="L54" i="26"/>
  <c r="K83" i="26" l="1"/>
  <c r="J88" i="26"/>
  <c r="J83" i="26"/>
  <c r="K88" i="26" l="1"/>
  <c r="M48" i="26" l="1"/>
  <c r="M47" i="26"/>
  <c r="M95" i="26" l="1"/>
  <c r="M96" i="26"/>
  <c r="M72" i="26"/>
  <c r="M50" i="26"/>
  <c r="N50" i="26"/>
  <c r="N48" i="26"/>
  <c r="N72" i="26" l="1"/>
  <c r="N47" i="26"/>
  <c r="N55" i="26" l="1"/>
  <c r="N96" i="26"/>
  <c r="N95" i="26"/>
  <c r="M43" i="26" l="1"/>
  <c r="M41" i="26"/>
  <c r="M42" i="26"/>
  <c r="M77" i="26"/>
  <c r="N75" i="26"/>
  <c r="N74" i="26"/>
  <c r="N73" i="26"/>
  <c r="N66" i="26"/>
  <c r="M66" i="26"/>
  <c r="N65" i="26"/>
  <c r="N63" i="26"/>
  <c r="N62" i="26"/>
  <c r="M62" i="26"/>
  <c r="N58" i="26"/>
  <c r="M58" i="26"/>
  <c r="N52" i="26"/>
  <c r="M52" i="26"/>
  <c r="N49" i="26"/>
  <c r="N91" i="26"/>
  <c r="N90" i="26"/>
  <c r="N89" i="26"/>
  <c r="N93" i="26"/>
  <c r="M93" i="26"/>
  <c r="N83" i="26"/>
  <c r="M82" i="26"/>
  <c r="M79" i="26"/>
  <c r="M78" i="26"/>
  <c r="N71" i="26"/>
  <c r="M71" i="26"/>
  <c r="M68" i="26"/>
  <c r="M64" i="26"/>
  <c r="M57" i="26"/>
  <c r="N46" i="26"/>
  <c r="N45" i="26"/>
  <c r="N44" i="26"/>
  <c r="N43" i="26"/>
  <c r="N42" i="26"/>
  <c r="N41" i="26"/>
  <c r="M44" i="26"/>
  <c r="M40" i="26"/>
  <c r="M33" i="26"/>
  <c r="N94" i="26"/>
  <c r="N92" i="26"/>
  <c r="N88" i="26"/>
  <c r="N81" i="26"/>
  <c r="N80" i="26"/>
  <c r="N77" i="26"/>
  <c r="N69" i="26"/>
  <c r="N68" i="26"/>
  <c r="N67" i="26"/>
  <c r="N61" i="26"/>
  <c r="N60" i="26"/>
  <c r="N59" i="26"/>
  <c r="N57" i="26"/>
  <c r="N40" i="26"/>
  <c r="N38" i="26"/>
  <c r="N37" i="26"/>
  <c r="N36" i="26"/>
  <c r="N35" i="26"/>
  <c r="N34" i="26"/>
  <c r="N33" i="26"/>
  <c r="N32" i="26"/>
  <c r="M28" i="26"/>
  <c r="M60" i="26"/>
  <c r="M92" i="26"/>
  <c r="N31" i="26"/>
  <c r="N29" i="26"/>
  <c r="N28" i="26"/>
  <c r="N26" i="26"/>
  <c r="N25" i="26"/>
  <c r="N24" i="26"/>
  <c r="M45" i="26"/>
  <c r="M59" i="26"/>
  <c r="G97" i="26"/>
  <c r="N51" i="26" l="1"/>
  <c r="N82" i="26"/>
  <c r="M84" i="26"/>
  <c r="M87" i="26"/>
  <c r="M51" i="26"/>
  <c r="M38" i="26"/>
  <c r="M73" i="26"/>
  <c r="M63" i="26"/>
  <c r="M49" i="26"/>
  <c r="M89" i="26"/>
  <c r="M74" i="26"/>
  <c r="M26" i="26"/>
  <c r="M35" i="26"/>
  <c r="M67" i="26"/>
  <c r="M24" i="26"/>
  <c r="M32" i="26"/>
  <c r="M91" i="26"/>
  <c r="M88" i="26"/>
  <c r="M90" i="26"/>
  <c r="M65" i="26"/>
  <c r="M34" i="26"/>
  <c r="M25" i="26"/>
  <c r="M83" i="26"/>
  <c r="M75" i="26"/>
  <c r="M36" i="26"/>
  <c r="N79" i="26"/>
  <c r="N64" i="26"/>
  <c r="N78" i="26"/>
  <c r="M81" i="26"/>
  <c r="M80" i="26"/>
  <c r="N87" i="26" l="1"/>
  <c r="N84" i="26"/>
  <c r="M37" i="26"/>
  <c r="M46" i="26"/>
  <c r="M29" i="26"/>
  <c r="M69" i="26"/>
  <c r="M61" i="26"/>
  <c r="M94" i="26"/>
  <c r="G11" i="26" l="1"/>
  <c r="G89" i="26" s="1"/>
  <c r="G58" i="26" l="1"/>
  <c r="G63" i="26"/>
  <c r="G41" i="26"/>
  <c r="G49" i="26"/>
  <c r="G42" i="26"/>
  <c r="G12" i="26"/>
  <c r="G90" i="26" s="1"/>
  <c r="G50" i="26"/>
  <c r="G73" i="26" l="1"/>
  <c r="G78" i="26" s="1"/>
  <c r="G59" i="26"/>
  <c r="G64" i="26"/>
  <c r="G13" i="26"/>
  <c r="G91" i="26" s="1"/>
  <c r="G43" i="26" l="1"/>
  <c r="G65" i="26"/>
  <c r="I83" i="26"/>
  <c r="G14" i="26"/>
  <c r="G92" i="26" s="1"/>
  <c r="G53" i="26" l="1"/>
  <c r="G83" i="26"/>
  <c r="G60" i="26"/>
  <c r="G15" i="26"/>
  <c r="G93" i="26" s="1"/>
  <c r="G66" i="26"/>
  <c r="I88" i="26"/>
  <c r="G44" i="26"/>
  <c r="G52" i="26"/>
  <c r="G54" i="26" l="1"/>
  <c r="G57" i="26"/>
  <c r="G16" i="26"/>
  <c r="G94" i="26" s="1"/>
  <c r="G45" i="26"/>
  <c r="G61" i="26"/>
  <c r="G88" i="26"/>
  <c r="G67" i="26"/>
  <c r="G68" i="26" l="1"/>
  <c r="G17" i="26"/>
  <c r="G95" i="26" s="1"/>
  <c r="G62" i="26"/>
  <c r="G46" i="26"/>
  <c r="G18" i="26" l="1"/>
  <c r="G96" i="26" s="1"/>
  <c r="G24" i="26"/>
  <c r="G69" i="26"/>
  <c r="G47" i="26"/>
  <c r="G32" i="26" l="1"/>
  <c r="G25" i="26"/>
  <c r="G71" i="26"/>
  <c r="G19" i="26"/>
  <c r="G48" i="26"/>
  <c r="G20" i="26" l="1"/>
  <c r="G26" i="26"/>
  <c r="G33" i="26"/>
  <c r="G72" i="26"/>
  <c r="G40" i="26"/>
  <c r="G34" i="26" l="1"/>
  <c r="G21" i="26"/>
  <c r="G28" i="26"/>
  <c r="G29" i="26" l="1"/>
  <c r="G22" i="26"/>
  <c r="G35" i="26"/>
  <c r="G31" i="26" l="1"/>
  <c r="G23" i="26"/>
  <c r="G36" i="26"/>
  <c r="G37" i="26" l="1"/>
  <c r="G39" i="26" l="1"/>
  <c r="G38" i="26"/>
</calcChain>
</file>

<file path=xl/sharedStrings.xml><?xml version="1.0" encoding="utf-8"?>
<sst xmlns="http://schemas.openxmlformats.org/spreadsheetml/2006/main" count="429" uniqueCount="104">
  <si>
    <t>наименование</t>
  </si>
  <si>
    <t>человек</t>
  </si>
  <si>
    <r>
      <rPr>
        <b/>
        <sz val="10"/>
        <rFont val="Times New Roman"/>
        <family val="1"/>
        <charset val="204"/>
      </rPr>
      <t>номер строки</t>
    </r>
  </si>
  <si>
    <r>
      <rPr>
        <b/>
        <sz val="10"/>
        <rFont val="Times New Roman"/>
        <family val="1"/>
        <charset val="204"/>
      </rPr>
      <t>Муниципальная услуга</t>
    </r>
  </si>
  <si>
    <r>
      <rPr>
        <b/>
        <sz val="10"/>
        <rFont val="Times New Roman"/>
        <family val="1"/>
        <charset val="204"/>
      </rPr>
      <t>Наименован ие учреждения, оказывающе го муниципаль ную услугу</t>
    </r>
  </si>
  <si>
    <r>
      <rPr>
        <b/>
        <sz val="10"/>
        <rFont val="Times New Roman"/>
        <family val="1"/>
        <charset val="204"/>
      </rPr>
      <t>Показатели объема</t>
    </r>
  </si>
  <si>
    <r>
      <rPr>
        <b/>
        <sz val="10"/>
        <rFont val="Times New Roman"/>
        <family val="1"/>
        <charset val="204"/>
      </rPr>
      <t>Значение отраслевого корректирующего коэффициента</t>
    </r>
  </si>
  <si>
    <r>
      <rPr>
        <b/>
        <sz val="10"/>
        <rFont val="Times New Roman"/>
        <family val="1"/>
        <charset val="204"/>
      </rPr>
      <t>Значение территориального корректирующего коэффициента</t>
    </r>
  </si>
  <si>
    <r>
      <rPr>
        <b/>
        <sz val="10"/>
        <rFont val="Times New Roman"/>
        <family val="1"/>
        <charset val="204"/>
      </rPr>
      <t>Всего</t>
    </r>
  </si>
  <si>
    <r>
      <rPr>
        <b/>
        <sz val="10"/>
        <rFont val="Times New Roman"/>
        <family val="1"/>
        <charset val="204"/>
      </rPr>
      <t>в том числе</t>
    </r>
  </si>
  <si>
    <r>
      <rPr>
        <b/>
        <sz val="10"/>
        <rFont val="Times New Roman"/>
        <family val="1"/>
        <charset val="204"/>
      </rPr>
      <t>код</t>
    </r>
  </si>
  <si>
    <t>ед. изм.</t>
  </si>
  <si>
    <t>Итого норматив затрат на оказание единицы муниципальной услуги (рублей)</t>
  </si>
  <si>
    <t>Значение базового норматива затрат на оказание единицы муниципальной услуги, (рублей)</t>
  </si>
  <si>
    <t>Реализация основных общеобразовательных программ начального общего образования</t>
  </si>
  <si>
    <t>МАОУ "СОШ № 40"</t>
  </si>
  <si>
    <t>МАОУ "Гимназия № 41"</t>
  </si>
  <si>
    <t>МАОУ "СОШ № 45"</t>
  </si>
  <si>
    <t>МАОУ "Гимназия"</t>
  </si>
  <si>
    <t>МАОУ "СОШ № 48"</t>
  </si>
  <si>
    <t>Количество учащихся</t>
  </si>
  <si>
    <t>МАОУ "СОШ № 49"</t>
  </si>
  <si>
    <t>МАОУ "Школа-интернат № 53"</t>
  </si>
  <si>
    <t>МАОУ "СОШ  № 54"</t>
  </si>
  <si>
    <t>МАОУ "Лицей № 56"</t>
  </si>
  <si>
    <t>МАОУ "СОШ № 57"</t>
  </si>
  <si>
    <t>МАОУ "Лицей № 58"</t>
  </si>
  <si>
    <t>МАОУ "СОШ с.Тарасково"</t>
  </si>
  <si>
    <t>МАОУ "СОШ д.Починок"</t>
  </si>
  <si>
    <t>Реализация основных общеобразовательных программ начального общего образования для обучающихся с ограниченными возможностями здоровья (ОВЗ)</t>
  </si>
  <si>
    <t>Реализация основных общеобразовательных программ начального общего образования для детей-инвалидов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</si>
  <si>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</si>
  <si>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основного общего образования для обучающихся с ограниченными возможностями здоровья (ОВЗ)</t>
  </si>
  <si>
    <t>Реализация основных общеобразовательных программ  основного общего образования (образовательная программа, обеспечивающая углубленное изучение  отдельных учебных предметов, предметных областей (профильное обучение))</t>
  </si>
  <si>
    <t>Реализация основных общеобразовательных программ основного общего образования для  детей-инвалидов</t>
  </si>
  <si>
    <t>Реализация основных общеобразовательных программ среднего общего образования для обучающихся с ограниченными возможностями здоровья (ОВЗ)</t>
  </si>
  <si>
    <t>Реализация основных общеобразовательных программ среднего общего образования (образовательная программа, обеспечивающая углубленное изучение отдельных учебных предметов, предметных областей (профильное обучение))</t>
  </si>
  <si>
    <t>Реализация основных общеобразовательных программ среднего общего образования для детей-инвалидов</t>
  </si>
  <si>
    <t>Реализация основных общеобразовательных программ среднего общего образования</t>
  </si>
  <si>
    <t>Содержание детей</t>
  </si>
  <si>
    <t xml:space="preserve">оплата труда и начисления на выплаты по оплате труда персонала, участвующего в образовательном процессе </t>
  </si>
  <si>
    <t xml:space="preserve">оплата труда и начисления на выплаты по оплате труда общехозяйственного персонала </t>
  </si>
  <si>
    <t>Коммунальные услуги</t>
  </si>
  <si>
    <t>прочие общехозяйственные расходы</t>
  </si>
  <si>
    <t>1</t>
  </si>
  <si>
    <t>2</t>
  </si>
  <si>
    <t>3</t>
  </si>
  <si>
    <t>4</t>
  </si>
  <si>
    <t>5</t>
  </si>
  <si>
    <t>б</t>
  </si>
  <si>
    <t>8</t>
  </si>
  <si>
    <r>
      <t>9</t>
    </r>
    <r>
      <rPr>
        <sz val="11"/>
        <color theme="1"/>
        <rFont val="Calibri"/>
        <family val="2"/>
        <charset val="204"/>
        <scheme val="minor"/>
      </rPr>
      <t/>
    </r>
  </si>
  <si>
    <r>
      <t>10</t>
    </r>
    <r>
      <rPr>
        <sz val="11"/>
        <color theme="1"/>
        <rFont val="Calibri"/>
        <family val="2"/>
        <charset val="204"/>
        <scheme val="minor"/>
      </rPr>
      <t/>
    </r>
  </si>
  <si>
    <r>
      <t>11</t>
    </r>
    <r>
      <rPr>
        <sz val="11"/>
        <color theme="1"/>
        <rFont val="Calibri"/>
        <family val="2"/>
        <charset val="204"/>
        <scheme val="minor"/>
      </rPr>
      <t/>
    </r>
  </si>
  <si>
    <r>
      <t>12</t>
    </r>
    <r>
      <rPr>
        <sz val="11"/>
        <color theme="1"/>
        <rFont val="Calibri"/>
        <family val="2"/>
        <charset val="204"/>
        <scheme val="minor"/>
      </rPr>
      <t/>
    </r>
  </si>
  <si>
    <r>
      <t>13</t>
    </r>
    <r>
      <rPr>
        <sz val="11"/>
        <color theme="1"/>
        <rFont val="Calibri"/>
        <family val="2"/>
        <charset val="204"/>
        <scheme val="minor"/>
      </rPr>
      <t/>
    </r>
  </si>
  <si>
    <r>
      <t>14</t>
    </r>
    <r>
      <rPr>
        <sz val="11"/>
        <color theme="1"/>
        <rFont val="Calibri"/>
        <family val="2"/>
        <charset val="204"/>
        <scheme val="minor"/>
      </rPr>
      <t/>
    </r>
  </si>
  <si>
    <r>
      <t>15</t>
    </r>
    <r>
      <rPr>
        <sz val="11"/>
        <color theme="1"/>
        <rFont val="Calibri"/>
        <family val="2"/>
        <charset val="204"/>
        <scheme val="minor"/>
      </rPr>
      <t/>
    </r>
  </si>
  <si>
    <r>
      <t>16</t>
    </r>
    <r>
      <rPr>
        <sz val="11"/>
        <color theme="1"/>
        <rFont val="Calibri"/>
        <family val="2"/>
        <charset val="204"/>
        <scheme val="minor"/>
      </rPr>
      <t/>
    </r>
  </si>
  <si>
    <r>
      <t>17</t>
    </r>
    <r>
      <rPr>
        <sz val="11"/>
        <color theme="1"/>
        <rFont val="Calibri"/>
        <family val="2"/>
        <charset val="204"/>
        <scheme val="minor"/>
      </rPr>
      <t/>
    </r>
  </si>
  <si>
    <r>
      <t>18</t>
    </r>
    <r>
      <rPr>
        <sz val="11"/>
        <color theme="1"/>
        <rFont val="Calibri"/>
        <family val="2"/>
        <charset val="204"/>
        <scheme val="minor"/>
      </rPr>
      <t/>
    </r>
  </si>
  <si>
    <r>
      <t>19</t>
    </r>
    <r>
      <rPr>
        <sz val="11"/>
        <color theme="1"/>
        <rFont val="Calibri"/>
        <family val="2"/>
        <charset val="204"/>
        <scheme val="minor"/>
      </rPr>
      <t/>
    </r>
  </si>
  <si>
    <r>
      <t>20</t>
    </r>
    <r>
      <rPr>
        <sz val="11"/>
        <color theme="1"/>
        <rFont val="Calibri"/>
        <family val="2"/>
        <charset val="204"/>
        <scheme val="minor"/>
      </rPr>
      <t/>
    </r>
  </si>
  <si>
    <t>МАОУ "Гимназия "</t>
  </si>
  <si>
    <t xml:space="preserve">затраты на организацию учебного процесса </t>
  </si>
  <si>
    <t>Присмотр и уход для обучающихся до 3 лет, за исключением детей-инвалидов и инвалидов</t>
  </si>
  <si>
    <t>МАДОУ детский сад "Гармония"</t>
  </si>
  <si>
    <t>МАДОУ детский сад "Страна Чудес"</t>
  </si>
  <si>
    <t>МАДОУ детский сад «Родничок»</t>
  </si>
  <si>
    <t>МАДОУ детский сад "Росток"</t>
  </si>
  <si>
    <t>МАДОУ детский сад "Росинка"</t>
  </si>
  <si>
    <t>Присмотр и уход для обучающихся от 3 лет до 8 лет, за исключением детей-инвалидов и инвалидов</t>
  </si>
  <si>
    <t>Присмотр и уход за детьми от 3 лет до 8 лет с туберкулезной интоксикацией</t>
  </si>
  <si>
    <t>Реализация дополнительных общеразвивающих программ физкультурно-спортивной направленности</t>
  </si>
  <si>
    <t>МАУ ДО "ДЮСШ № 2"</t>
  </si>
  <si>
    <t>человеко- час</t>
  </si>
  <si>
    <t>едн.</t>
  </si>
  <si>
    <t>МАУ ДО "ДЮСШ № 4"</t>
  </si>
  <si>
    <t>Реализация дополнительных общеразвивающих программ для детей-инвалидов</t>
  </si>
  <si>
    <t>МАУ ДО "ЦВР"</t>
  </si>
  <si>
    <t>МАУ ДО "СЮТ"</t>
  </si>
  <si>
    <t>Реализация дополнительных общеразвивающих программ для обучающихся с ограниченными возможностями здоровья (ОВЗ)</t>
  </si>
  <si>
    <t>Реализация дополнительных общеразвивающих программ</t>
  </si>
  <si>
    <t>906110023</t>
  </si>
  <si>
    <t>Психолого-медико-педагогическое обследование детей</t>
  </si>
  <si>
    <t>906110024</t>
  </si>
  <si>
    <t>Коррекционно-развивающая, компенсирующая и логопедическая помощь обучающимся</t>
  </si>
  <si>
    <t>906110025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</si>
  <si>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</si>
  <si>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906110026</t>
  </si>
  <si>
    <t>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</t>
  </si>
  <si>
    <t>906110027</t>
  </si>
  <si>
    <t>Проведение прикладных научных исследований</t>
  </si>
  <si>
    <t>906110028</t>
  </si>
  <si>
    <t>Научно-методическое обеспечение</t>
  </si>
  <si>
    <t>906110029</t>
  </si>
  <si>
    <t>Реализация дополнительных профессиональных программ повышения квалификации</t>
  </si>
  <si>
    <t>МАУ ДО "ЦДК"</t>
  </si>
  <si>
    <t>МБОУ ДПО "УМЦРО"</t>
  </si>
  <si>
    <t>Количество научно-исследовательских работ</t>
  </si>
  <si>
    <t>единица</t>
  </si>
  <si>
    <t>Количество мероприятий</t>
  </si>
  <si>
    <t>Приложение  к приказу №                          от                              2018 г.</t>
  </si>
  <si>
    <t>Значения базовых нормативов затрат на оказание муниципальных услуг в сфере образования Новоуральского городского округ за счет средств местного бюджета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</si>
</sst>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 ;[Red]\-#,##0.00\ "/>
    <numFmt numFmtId="165" formatCode="0.000"/>
    <numFmt numFmtId="166" formatCode="#,##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9">
    <xf numFmtId="0" fontId="0" fillId="0" borderId="0"/>
    <xf numFmtId="0" fontId="4" fillId="0" borderId="0"/>
    <xf numFmtId="0" fontId="5" fillId="0" borderId="0"/>
    <xf numFmtId="0" fontId="6" fillId="0" borderId="0"/>
    <xf numFmtId="4" fontId="11" fillId="0" borderId="16">
      <alignment horizontal="right" vertical="top" shrinkToFit="1"/>
    </xf>
    <xf numFmtId="0" fontId="3" fillId="0" borderId="0"/>
    <xf numFmtId="0" fontId="2" fillId="0" borderId="0"/>
    <xf numFmtId="0" fontId="11" fillId="0" borderId="16">
      <alignment horizontal="left" vertical="top" wrapText="1"/>
    </xf>
    <xf numFmtId="4" fontId="11" fillId="0" borderId="16">
      <alignment horizontal="right" vertical="top" shrinkToFit="1"/>
    </xf>
  </cellStyleXfs>
  <cellXfs count="104">
    <xf numFmtId="0" fontId="0" fillId="0" borderId="0" xfId="0"/>
    <xf numFmtId="0" fontId="7" fillId="2" borderId="7" xfId="0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/>
    </xf>
    <xf numFmtId="164" fontId="7" fillId="2" borderId="7" xfId="0" applyNumberFormat="1" applyFont="1" applyFill="1" applyBorder="1" applyAlignment="1">
      <alignment horizontal="center" vertical="center" wrapText="1"/>
    </xf>
    <xf numFmtId="165" fontId="7" fillId="2" borderId="7" xfId="0" applyNumberFormat="1" applyFont="1" applyFill="1" applyBorder="1" applyAlignment="1">
      <alignment horizontal="center" vertical="center" wrapText="1"/>
    </xf>
    <xf numFmtId="2" fontId="7" fillId="2" borderId="7" xfId="0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0" fontId="7" fillId="2" borderId="7" xfId="0" applyFont="1" applyFill="1" applyBorder="1" applyAlignment="1">
      <alignment horizontal="center"/>
    </xf>
    <xf numFmtId="4" fontId="12" fillId="2" borderId="0" xfId="0" applyNumberFormat="1" applyFont="1" applyFill="1"/>
    <xf numFmtId="0" fontId="8" fillId="2" borderId="7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left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165" fontId="13" fillId="0" borderId="7" xfId="0" applyNumberFormat="1" applyFont="1" applyBorder="1" applyAlignment="1">
      <alignment horizontal="center" vertical="center" wrapText="1"/>
    </xf>
    <xf numFmtId="166" fontId="13" fillId="0" borderId="7" xfId="0" applyNumberFormat="1" applyFont="1" applyBorder="1" applyAlignment="1">
      <alignment horizontal="center" vertical="center" wrapText="1"/>
    </xf>
    <xf numFmtId="2" fontId="13" fillId="0" borderId="7" xfId="0" applyNumberFormat="1" applyFont="1" applyBorder="1" applyAlignment="1">
      <alignment horizontal="center" vertical="center" wrapText="1"/>
    </xf>
    <xf numFmtId="4" fontId="13" fillId="0" borderId="7" xfId="0" applyNumberFormat="1" applyFont="1" applyBorder="1" applyAlignment="1">
      <alignment horizontal="center" vertical="center" wrapText="1"/>
    </xf>
    <xf numFmtId="165" fontId="13" fillId="0" borderId="7" xfId="0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left"/>
    </xf>
    <xf numFmtId="165" fontId="13" fillId="2" borderId="7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left" vertical="center"/>
    </xf>
    <xf numFmtId="164" fontId="13" fillId="2" borderId="7" xfId="0" applyNumberFormat="1" applyFont="1" applyFill="1" applyBorder="1" applyAlignment="1">
      <alignment horizontal="center" vertical="center" wrapText="1"/>
    </xf>
    <xf numFmtId="4" fontId="13" fillId="2" borderId="7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8" fillId="2" borderId="7" xfId="0" applyFont="1" applyFill="1" applyBorder="1" applyAlignment="1">
      <alignment horizontal="left" wrapText="1"/>
    </xf>
    <xf numFmtId="0" fontId="10" fillId="2" borderId="10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15" fillId="0" borderId="7" xfId="7" applyFont="1" applyBorder="1" applyAlignment="1" applyProtection="1">
      <alignment horizontal="center" vertical="center" shrinkToFit="1"/>
    </xf>
    <xf numFmtId="0" fontId="15" fillId="0" borderId="7" xfId="8" quotePrefix="1" applyNumberFormat="1" applyFont="1" applyBorder="1" applyAlignment="1" applyProtection="1">
      <alignment horizontal="left" vertical="center" wrapText="1"/>
    </xf>
    <xf numFmtId="0" fontId="12" fillId="2" borderId="0" xfId="0" applyFont="1" applyFill="1" applyAlignment="1">
      <alignment vertical="center"/>
    </xf>
    <xf numFmtId="0" fontId="10" fillId="2" borderId="7" xfId="0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13" fillId="0" borderId="9" xfId="0" quotePrefix="1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wrapText="1"/>
    </xf>
    <xf numFmtId="0" fontId="7" fillId="2" borderId="11" xfId="0" applyFont="1" applyFill="1" applyBorder="1" applyAlignment="1">
      <alignment horizontal="left" wrapText="1"/>
    </xf>
    <xf numFmtId="0" fontId="7" fillId="2" borderId="12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 textRotation="90" wrapText="1"/>
    </xf>
    <xf numFmtId="0" fontId="7" fillId="2" borderId="6" xfId="0" applyFont="1" applyFill="1" applyBorder="1" applyAlignment="1">
      <alignment horizontal="center" vertical="center" textRotation="90" wrapText="1"/>
    </xf>
    <xf numFmtId="0" fontId="8" fillId="2" borderId="7" xfId="0" applyFont="1" applyFill="1" applyBorder="1" applyAlignment="1">
      <alignment horizontal="center" vertical="center" wrapText="1"/>
    </xf>
  </cellXfs>
  <cellStyles count="9">
    <cellStyle name="ex60" xfId="7"/>
    <cellStyle name="ex61" xfId="8"/>
    <cellStyle name="ex78" xfId="4"/>
    <cellStyle name="Excel Built-in Normal" xfId="2"/>
    <cellStyle name="Обычный" xfId="0" builtinId="0"/>
    <cellStyle name="Обычный 2" xfId="1"/>
    <cellStyle name="Обычный 3" xfId="5"/>
    <cellStyle name="Обычный 3 2" xfId="6"/>
    <cellStyle name="Обычный 4" xfId="3"/>
  </cellStyles>
  <dxfs count="0"/>
  <tableStyles count="0" defaultTableStyle="TableStyleMedium2" defaultPivotStyle="PivotStyleMedium9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V127"/>
  <sheetViews>
    <sheetView tabSelected="1" zoomScale="69" zoomScaleNormal="69" workbookViewId="0">
      <selection activeCell="A3" sqref="A3:S3"/>
    </sheetView>
  </sheetViews>
  <sheetFormatPr defaultColWidth="8.88671875" defaultRowHeight="14.4" x14ac:dyDescent="0.3"/>
  <cols>
    <col min="1" max="1" width="6.6640625" style="7" customWidth="1"/>
    <col min="2" max="2" width="10.88671875" style="32" customWidth="1"/>
    <col min="3" max="3" width="24.33203125" style="33" customWidth="1"/>
    <col min="4" max="4" width="30.109375" style="32" customWidth="1"/>
    <col min="5" max="5" width="13.88671875" style="7" customWidth="1"/>
    <col min="6" max="6" width="10.6640625" style="7" customWidth="1"/>
    <col min="7" max="8" width="11.6640625" style="7" customWidth="1"/>
    <col min="9" max="9" width="11.109375" style="7" customWidth="1"/>
    <col min="10" max="10" width="11.6640625" style="7" customWidth="1"/>
    <col min="11" max="11" width="10.109375" style="7" customWidth="1"/>
    <col min="12" max="12" width="11.109375" style="7" customWidth="1"/>
    <col min="13" max="13" width="12.88671875" style="7" customWidth="1"/>
    <col min="14" max="14" width="11.33203125" style="7" customWidth="1"/>
    <col min="15" max="17" width="9.109375" style="7" customWidth="1"/>
    <col min="18" max="18" width="8.88671875" style="7" customWidth="1"/>
    <col min="19" max="19" width="12.109375" style="7" customWidth="1"/>
    <col min="20" max="20" width="13" style="7" customWidth="1"/>
    <col min="21" max="21" width="13.6640625" style="7" bestFit="1" customWidth="1"/>
    <col min="22" max="22" width="15.33203125" style="7" customWidth="1"/>
    <col min="23" max="23" width="13.6640625" style="7" bestFit="1" customWidth="1"/>
    <col min="24" max="16384" width="8.88671875" style="7"/>
  </cols>
  <sheetData>
    <row r="1" spans="1:20" x14ac:dyDescent="0.3">
      <c r="A1" s="61" t="s">
        <v>102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3" spans="1:20" ht="20.399999999999999" customHeight="1" x14ac:dyDescent="0.3">
      <c r="A3" s="60" t="s">
        <v>103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5" spans="1:20" ht="26.4" customHeight="1" x14ac:dyDescent="0.3"/>
    <row r="6" spans="1:20" ht="54" customHeight="1" x14ac:dyDescent="0.3">
      <c r="A6" s="64" t="s">
        <v>2</v>
      </c>
      <c r="B6" s="67" t="s">
        <v>3</v>
      </c>
      <c r="C6" s="68"/>
      <c r="D6" s="64" t="s">
        <v>4</v>
      </c>
      <c r="E6" s="71" t="s">
        <v>5</v>
      </c>
      <c r="F6" s="72"/>
      <c r="G6" s="83" t="s">
        <v>13</v>
      </c>
      <c r="H6" s="84"/>
      <c r="I6" s="84"/>
      <c r="J6" s="84"/>
      <c r="K6" s="84"/>
      <c r="L6" s="84"/>
      <c r="M6" s="85" t="s">
        <v>6</v>
      </c>
      <c r="N6" s="86"/>
      <c r="O6" s="86"/>
      <c r="P6" s="86"/>
      <c r="Q6" s="87"/>
      <c r="R6" s="100" t="s">
        <v>7</v>
      </c>
      <c r="S6" s="103" t="s">
        <v>12</v>
      </c>
    </row>
    <row r="7" spans="1:20" ht="34.200000000000003" customHeight="1" x14ac:dyDescent="0.3">
      <c r="A7" s="65"/>
      <c r="B7" s="69"/>
      <c r="C7" s="70"/>
      <c r="D7" s="65"/>
      <c r="E7" s="73"/>
      <c r="F7" s="74"/>
      <c r="G7" s="62" t="s">
        <v>8</v>
      </c>
      <c r="H7" s="98" t="s">
        <v>9</v>
      </c>
      <c r="I7" s="99"/>
      <c r="J7" s="99"/>
      <c r="K7" s="99"/>
      <c r="L7" s="99"/>
      <c r="M7" s="88"/>
      <c r="N7" s="89"/>
      <c r="O7" s="89"/>
      <c r="P7" s="89"/>
      <c r="Q7" s="90"/>
      <c r="R7" s="101"/>
      <c r="S7" s="103"/>
    </row>
    <row r="8" spans="1:20" ht="172.2" x14ac:dyDescent="0.3">
      <c r="A8" s="66"/>
      <c r="B8" s="8" t="s">
        <v>10</v>
      </c>
      <c r="C8" s="34" t="s">
        <v>0</v>
      </c>
      <c r="D8" s="66"/>
      <c r="E8" s="10" t="s">
        <v>0</v>
      </c>
      <c r="F8" s="11" t="s">
        <v>11</v>
      </c>
      <c r="G8" s="63"/>
      <c r="H8" s="10" t="s">
        <v>40</v>
      </c>
      <c r="I8" s="10" t="s">
        <v>64</v>
      </c>
      <c r="J8" s="10" t="s">
        <v>41</v>
      </c>
      <c r="K8" s="10" t="s">
        <v>42</v>
      </c>
      <c r="L8" s="10" t="s">
        <v>43</v>
      </c>
      <c r="M8" s="10" t="s">
        <v>40</v>
      </c>
      <c r="N8" s="10" t="s">
        <v>64</v>
      </c>
      <c r="O8" s="10" t="s">
        <v>41</v>
      </c>
      <c r="P8" s="10" t="s">
        <v>42</v>
      </c>
      <c r="Q8" s="10" t="s">
        <v>43</v>
      </c>
      <c r="R8" s="102"/>
      <c r="S8" s="103"/>
    </row>
    <row r="9" spans="1:20" s="43" customFormat="1" x14ac:dyDescent="0.3">
      <c r="A9" s="12" t="s">
        <v>44</v>
      </c>
      <c r="B9" s="12" t="s">
        <v>45</v>
      </c>
      <c r="C9" s="12" t="s">
        <v>46</v>
      </c>
      <c r="D9" s="12" t="s">
        <v>47</v>
      </c>
      <c r="E9" s="12" t="s">
        <v>48</v>
      </c>
      <c r="F9" s="12" t="s">
        <v>49</v>
      </c>
      <c r="G9" s="12" t="s">
        <v>50</v>
      </c>
      <c r="H9" s="12" t="s">
        <v>51</v>
      </c>
      <c r="I9" s="12" t="s">
        <v>52</v>
      </c>
      <c r="J9" s="12" t="s">
        <v>53</v>
      </c>
      <c r="K9" s="12" t="s">
        <v>54</v>
      </c>
      <c r="L9" s="12" t="s">
        <v>55</v>
      </c>
      <c r="M9" s="12" t="s">
        <v>56</v>
      </c>
      <c r="N9" s="12" t="s">
        <v>57</v>
      </c>
      <c r="O9" s="12" t="s">
        <v>58</v>
      </c>
      <c r="P9" s="12" t="s">
        <v>59</v>
      </c>
      <c r="Q9" s="12" t="s">
        <v>60</v>
      </c>
      <c r="R9" s="12" t="s">
        <v>61</v>
      </c>
      <c r="S9" s="12" t="s">
        <v>62</v>
      </c>
    </row>
    <row r="10" spans="1:20" hidden="1" x14ac:dyDescent="0.3">
      <c r="A10" s="12"/>
      <c r="B10" s="13"/>
      <c r="C10" s="35"/>
      <c r="D10" s="12"/>
      <c r="E10" s="12"/>
      <c r="F10" s="12"/>
      <c r="G10" s="12"/>
      <c r="H10" s="12"/>
      <c r="I10" s="12"/>
      <c r="J10" s="12"/>
      <c r="K10" s="12"/>
      <c r="L10" s="14"/>
      <c r="M10" s="12"/>
      <c r="N10" s="12"/>
      <c r="O10" s="12"/>
      <c r="P10" s="12"/>
      <c r="Q10" s="12"/>
      <c r="R10" s="12"/>
      <c r="S10" s="12"/>
    </row>
    <row r="11" spans="1:20" ht="26.4" customHeight="1" x14ac:dyDescent="0.3">
      <c r="A11" s="8">
        <v>1</v>
      </c>
      <c r="B11" s="75">
        <v>906110008</v>
      </c>
      <c r="C11" s="46" t="s">
        <v>14</v>
      </c>
      <c r="D11" s="3" t="s">
        <v>15</v>
      </c>
      <c r="E11" s="1" t="s">
        <v>20</v>
      </c>
      <c r="F11" s="1" t="s">
        <v>1</v>
      </c>
      <c r="G11" s="4">
        <f>+H11+I11+J11+K11+L11</f>
        <v>12913.84</v>
      </c>
      <c r="H11" s="5">
        <v>0</v>
      </c>
      <c r="I11" s="5">
        <v>0</v>
      </c>
      <c r="J11" s="5">
        <v>5497.25</v>
      </c>
      <c r="K11" s="5">
        <v>4021.59</v>
      </c>
      <c r="L11" s="2">
        <f>3325+70</f>
        <v>3395</v>
      </c>
      <c r="M11" s="5">
        <v>0</v>
      </c>
      <c r="N11" s="5">
        <v>0</v>
      </c>
      <c r="O11" s="5">
        <v>1.7310000000000001</v>
      </c>
      <c r="P11" s="5">
        <v>1.9</v>
      </c>
      <c r="Q11" s="5">
        <v>1</v>
      </c>
      <c r="R11" s="5">
        <v>1</v>
      </c>
      <c r="S11" s="6">
        <v>20551.760000000002</v>
      </c>
      <c r="T11" s="9"/>
    </row>
    <row r="12" spans="1:20" ht="26.4" customHeight="1" x14ac:dyDescent="0.3">
      <c r="A12" s="8">
        <v>2</v>
      </c>
      <c r="B12" s="76"/>
      <c r="C12" s="78"/>
      <c r="D12" s="3" t="s">
        <v>16</v>
      </c>
      <c r="E12" s="1" t="s">
        <v>20</v>
      </c>
      <c r="F12" s="1" t="s">
        <v>1</v>
      </c>
      <c r="G12" s="4">
        <f t="shared" ref="G12:G73" si="0">+H12+I12+J12+K12+L12</f>
        <v>12913.84</v>
      </c>
      <c r="H12" s="5">
        <f>+H11</f>
        <v>0</v>
      </c>
      <c r="I12" s="5">
        <f t="shared" ref="I12:L12" si="1">+I11</f>
        <v>0</v>
      </c>
      <c r="J12" s="5">
        <f t="shared" si="1"/>
        <v>5497.25</v>
      </c>
      <c r="K12" s="5">
        <f t="shared" si="1"/>
        <v>4021.59</v>
      </c>
      <c r="L12" s="5">
        <f t="shared" si="1"/>
        <v>3395</v>
      </c>
      <c r="M12" s="5">
        <v>0</v>
      </c>
      <c r="N12" s="5">
        <v>0</v>
      </c>
      <c r="O12" s="5">
        <v>1.41</v>
      </c>
      <c r="P12" s="5">
        <v>1.181</v>
      </c>
      <c r="Q12" s="5">
        <v>1</v>
      </c>
      <c r="R12" s="5">
        <v>1</v>
      </c>
      <c r="S12" s="6">
        <v>15895.619999999999</v>
      </c>
      <c r="T12" s="9"/>
    </row>
    <row r="13" spans="1:20" ht="26.4" customHeight="1" x14ac:dyDescent="0.3">
      <c r="A13" s="8">
        <v>3</v>
      </c>
      <c r="B13" s="76"/>
      <c r="C13" s="78"/>
      <c r="D13" s="3" t="s">
        <v>17</v>
      </c>
      <c r="E13" s="1" t="s">
        <v>20</v>
      </c>
      <c r="F13" s="1" t="s">
        <v>1</v>
      </c>
      <c r="G13" s="4">
        <f t="shared" si="0"/>
        <v>12913.84</v>
      </c>
      <c r="H13" s="5">
        <f t="shared" ref="H13:H23" si="2">+H12</f>
        <v>0</v>
      </c>
      <c r="I13" s="5">
        <f t="shared" ref="I13:I23" si="3">+I12</f>
        <v>0</v>
      </c>
      <c r="J13" s="5">
        <f t="shared" ref="J13:J23" si="4">+J12</f>
        <v>5497.25</v>
      </c>
      <c r="K13" s="5">
        <f t="shared" ref="K13:K23" si="5">+K12</f>
        <v>4021.59</v>
      </c>
      <c r="L13" s="5">
        <f t="shared" ref="L13:L23" si="6">+L12</f>
        <v>3395</v>
      </c>
      <c r="M13" s="5">
        <v>0</v>
      </c>
      <c r="N13" s="5">
        <v>0</v>
      </c>
      <c r="O13" s="5">
        <f>1.41+0.17</f>
        <v>1.5799999999999998</v>
      </c>
      <c r="P13" s="5">
        <v>1.0529999999999999</v>
      </c>
      <c r="Q13" s="5">
        <v>1</v>
      </c>
      <c r="R13" s="5">
        <v>1</v>
      </c>
      <c r="S13" s="6">
        <v>16315.39</v>
      </c>
      <c r="T13" s="9"/>
    </row>
    <row r="14" spans="1:20" ht="26.4" customHeight="1" x14ac:dyDescent="0.3">
      <c r="A14" s="8">
        <v>4</v>
      </c>
      <c r="B14" s="76"/>
      <c r="C14" s="78"/>
      <c r="D14" s="3" t="s">
        <v>18</v>
      </c>
      <c r="E14" s="1" t="s">
        <v>20</v>
      </c>
      <c r="F14" s="1" t="s">
        <v>1</v>
      </c>
      <c r="G14" s="4">
        <f t="shared" si="0"/>
        <v>12913.84</v>
      </c>
      <c r="H14" s="5">
        <f t="shared" si="2"/>
        <v>0</v>
      </c>
      <c r="I14" s="5">
        <f t="shared" si="3"/>
        <v>0</v>
      </c>
      <c r="J14" s="5">
        <f t="shared" si="4"/>
        <v>5497.25</v>
      </c>
      <c r="K14" s="5">
        <f t="shared" si="5"/>
        <v>4021.59</v>
      </c>
      <c r="L14" s="5">
        <f t="shared" si="6"/>
        <v>3395</v>
      </c>
      <c r="M14" s="5">
        <v>0</v>
      </c>
      <c r="N14" s="5">
        <v>0</v>
      </c>
      <c r="O14" s="5">
        <v>1.8839999999999999</v>
      </c>
      <c r="P14" s="5">
        <v>1.0529999999999999</v>
      </c>
      <c r="Q14" s="5">
        <v>1</v>
      </c>
      <c r="R14" s="5">
        <v>1</v>
      </c>
      <c r="S14" s="6">
        <v>17986.55</v>
      </c>
      <c r="T14" s="9"/>
    </row>
    <row r="15" spans="1:20" ht="26.4" customHeight="1" x14ac:dyDescent="0.3">
      <c r="A15" s="8">
        <v>5</v>
      </c>
      <c r="B15" s="76"/>
      <c r="C15" s="78"/>
      <c r="D15" s="3" t="s">
        <v>19</v>
      </c>
      <c r="E15" s="1" t="s">
        <v>20</v>
      </c>
      <c r="F15" s="1" t="s">
        <v>1</v>
      </c>
      <c r="G15" s="4">
        <f t="shared" si="0"/>
        <v>12913.84</v>
      </c>
      <c r="H15" s="5">
        <f t="shared" si="2"/>
        <v>0</v>
      </c>
      <c r="I15" s="5">
        <f t="shared" si="3"/>
        <v>0</v>
      </c>
      <c r="J15" s="5">
        <f t="shared" si="4"/>
        <v>5497.25</v>
      </c>
      <c r="K15" s="5">
        <f t="shared" si="5"/>
        <v>4021.59</v>
      </c>
      <c r="L15" s="5">
        <f t="shared" si="6"/>
        <v>3395</v>
      </c>
      <c r="M15" s="5">
        <v>0</v>
      </c>
      <c r="N15" s="5">
        <v>0</v>
      </c>
      <c r="O15" s="5">
        <f>1.884</f>
        <v>1.8839999999999999</v>
      </c>
      <c r="P15" s="5">
        <v>1.9</v>
      </c>
      <c r="Q15" s="5">
        <v>1</v>
      </c>
      <c r="R15" s="5">
        <v>1</v>
      </c>
      <c r="S15" s="6">
        <v>21392.84</v>
      </c>
      <c r="T15" s="9"/>
    </row>
    <row r="16" spans="1:20" ht="26.4" customHeight="1" x14ac:dyDescent="0.3">
      <c r="A16" s="8">
        <v>6</v>
      </c>
      <c r="B16" s="76"/>
      <c r="C16" s="78"/>
      <c r="D16" s="3" t="s">
        <v>21</v>
      </c>
      <c r="E16" s="1" t="s">
        <v>20</v>
      </c>
      <c r="F16" s="1" t="s">
        <v>1</v>
      </c>
      <c r="G16" s="4">
        <f t="shared" si="0"/>
        <v>12913.84</v>
      </c>
      <c r="H16" s="5">
        <f t="shared" si="2"/>
        <v>0</v>
      </c>
      <c r="I16" s="5">
        <f t="shared" si="3"/>
        <v>0</v>
      </c>
      <c r="J16" s="5">
        <f t="shared" si="4"/>
        <v>5497.25</v>
      </c>
      <c r="K16" s="5">
        <f t="shared" si="5"/>
        <v>4021.59</v>
      </c>
      <c r="L16" s="5">
        <f t="shared" si="6"/>
        <v>3395</v>
      </c>
      <c r="M16" s="5">
        <v>0</v>
      </c>
      <c r="N16" s="5">
        <v>0</v>
      </c>
      <c r="O16" s="5">
        <v>1.8839999999999999</v>
      </c>
      <c r="P16" s="5">
        <v>1.5</v>
      </c>
      <c r="Q16" s="5">
        <v>1</v>
      </c>
      <c r="R16" s="5">
        <v>1</v>
      </c>
      <c r="S16" s="6">
        <v>19784.21</v>
      </c>
      <c r="T16" s="9"/>
    </row>
    <row r="17" spans="1:20" ht="26.4" customHeight="1" x14ac:dyDescent="0.3">
      <c r="A17" s="8">
        <v>7</v>
      </c>
      <c r="B17" s="76"/>
      <c r="C17" s="78"/>
      <c r="D17" s="3" t="s">
        <v>22</v>
      </c>
      <c r="E17" s="1" t="s">
        <v>20</v>
      </c>
      <c r="F17" s="1" t="s">
        <v>1</v>
      </c>
      <c r="G17" s="4">
        <f t="shared" si="0"/>
        <v>12913.84</v>
      </c>
      <c r="H17" s="5">
        <f t="shared" si="2"/>
        <v>0</v>
      </c>
      <c r="I17" s="5">
        <f t="shared" si="3"/>
        <v>0</v>
      </c>
      <c r="J17" s="5">
        <f t="shared" si="4"/>
        <v>5497.25</v>
      </c>
      <c r="K17" s="5">
        <f t="shared" si="5"/>
        <v>4021.59</v>
      </c>
      <c r="L17" s="5">
        <f t="shared" si="6"/>
        <v>3395</v>
      </c>
      <c r="M17" s="5">
        <v>0</v>
      </c>
      <c r="N17" s="5">
        <v>0</v>
      </c>
      <c r="O17" s="5">
        <v>1.8839999999999999</v>
      </c>
      <c r="P17" s="5">
        <v>1.181</v>
      </c>
      <c r="Q17" s="5">
        <v>1.25</v>
      </c>
      <c r="R17" s="5">
        <v>1</v>
      </c>
      <c r="S17" s="6">
        <v>19350.07</v>
      </c>
      <c r="T17" s="9"/>
    </row>
    <row r="18" spans="1:20" ht="26.4" customHeight="1" x14ac:dyDescent="0.3">
      <c r="A18" s="8">
        <v>8</v>
      </c>
      <c r="B18" s="76"/>
      <c r="C18" s="78"/>
      <c r="D18" s="3" t="s">
        <v>23</v>
      </c>
      <c r="E18" s="1" t="s">
        <v>20</v>
      </c>
      <c r="F18" s="1" t="s">
        <v>1</v>
      </c>
      <c r="G18" s="4">
        <f t="shared" si="0"/>
        <v>12913.84</v>
      </c>
      <c r="H18" s="5">
        <f t="shared" si="2"/>
        <v>0</v>
      </c>
      <c r="I18" s="5">
        <f t="shared" si="3"/>
        <v>0</v>
      </c>
      <c r="J18" s="5">
        <f t="shared" si="4"/>
        <v>5497.25</v>
      </c>
      <c r="K18" s="5">
        <f t="shared" si="5"/>
        <v>4021.59</v>
      </c>
      <c r="L18" s="5">
        <f t="shared" si="6"/>
        <v>3395</v>
      </c>
      <c r="M18" s="5">
        <v>0</v>
      </c>
      <c r="N18" s="5">
        <v>0</v>
      </c>
      <c r="O18" s="5">
        <v>1.41</v>
      </c>
      <c r="P18" s="5">
        <v>1.0529999999999999</v>
      </c>
      <c r="Q18" s="5">
        <v>1</v>
      </c>
      <c r="R18" s="5">
        <v>1</v>
      </c>
      <c r="S18" s="6">
        <v>15380.849999999999</v>
      </c>
      <c r="T18" s="9"/>
    </row>
    <row r="19" spans="1:20" ht="26.4" customHeight="1" x14ac:dyDescent="0.3">
      <c r="A19" s="8">
        <v>9</v>
      </c>
      <c r="B19" s="76"/>
      <c r="C19" s="78"/>
      <c r="D19" s="3" t="s">
        <v>24</v>
      </c>
      <c r="E19" s="1" t="s">
        <v>20</v>
      </c>
      <c r="F19" s="1" t="s">
        <v>1</v>
      </c>
      <c r="G19" s="4">
        <f t="shared" si="0"/>
        <v>12913.84</v>
      </c>
      <c r="H19" s="5">
        <f t="shared" si="2"/>
        <v>0</v>
      </c>
      <c r="I19" s="5">
        <f t="shared" si="3"/>
        <v>0</v>
      </c>
      <c r="J19" s="5">
        <f t="shared" si="4"/>
        <v>5497.25</v>
      </c>
      <c r="K19" s="5">
        <f t="shared" si="5"/>
        <v>4021.59</v>
      </c>
      <c r="L19" s="5">
        <f t="shared" si="6"/>
        <v>3395</v>
      </c>
      <c r="M19" s="5">
        <v>0</v>
      </c>
      <c r="N19" s="5">
        <v>0</v>
      </c>
      <c r="O19" s="5">
        <f>1.884+0.05</f>
        <v>1.9339999999999999</v>
      </c>
      <c r="P19" s="5">
        <v>1.181</v>
      </c>
      <c r="Q19" s="5">
        <v>1</v>
      </c>
      <c r="R19" s="5">
        <v>1</v>
      </c>
      <c r="S19" s="6">
        <v>18776.18</v>
      </c>
      <c r="T19" s="9"/>
    </row>
    <row r="20" spans="1:20" ht="26.4" customHeight="1" x14ac:dyDescent="0.3">
      <c r="A20" s="8">
        <v>10</v>
      </c>
      <c r="B20" s="76"/>
      <c r="C20" s="78"/>
      <c r="D20" s="3" t="s">
        <v>25</v>
      </c>
      <c r="E20" s="1" t="s">
        <v>20</v>
      </c>
      <c r="F20" s="1" t="s">
        <v>1</v>
      </c>
      <c r="G20" s="4">
        <f t="shared" si="0"/>
        <v>12913.84</v>
      </c>
      <c r="H20" s="5">
        <f t="shared" si="2"/>
        <v>0</v>
      </c>
      <c r="I20" s="5">
        <f t="shared" si="3"/>
        <v>0</v>
      </c>
      <c r="J20" s="5">
        <f t="shared" si="4"/>
        <v>5497.25</v>
      </c>
      <c r="K20" s="5">
        <f t="shared" si="5"/>
        <v>4021.59</v>
      </c>
      <c r="L20" s="5">
        <f t="shared" si="6"/>
        <v>3395</v>
      </c>
      <c r="M20" s="5">
        <v>0</v>
      </c>
      <c r="N20" s="5">
        <v>0</v>
      </c>
      <c r="O20" s="5">
        <f>1.884+0.05</f>
        <v>1.9339999999999999</v>
      </c>
      <c r="P20" s="5">
        <v>1</v>
      </c>
      <c r="Q20" s="5">
        <v>1</v>
      </c>
      <c r="R20" s="5">
        <v>1</v>
      </c>
      <c r="S20" s="6">
        <v>18048.27</v>
      </c>
      <c r="T20" s="9"/>
    </row>
    <row r="21" spans="1:20" ht="26.4" customHeight="1" x14ac:dyDescent="0.3">
      <c r="A21" s="8">
        <v>11</v>
      </c>
      <c r="B21" s="76"/>
      <c r="C21" s="78"/>
      <c r="D21" s="3" t="s">
        <v>26</v>
      </c>
      <c r="E21" s="1" t="s">
        <v>20</v>
      </c>
      <c r="F21" s="1" t="s">
        <v>1</v>
      </c>
      <c r="G21" s="4">
        <f t="shared" si="0"/>
        <v>12913.84</v>
      </c>
      <c r="H21" s="5">
        <f t="shared" si="2"/>
        <v>0</v>
      </c>
      <c r="I21" s="5">
        <f t="shared" si="3"/>
        <v>0</v>
      </c>
      <c r="J21" s="5">
        <f t="shared" si="4"/>
        <v>5497.25</v>
      </c>
      <c r="K21" s="5">
        <f t="shared" si="5"/>
        <v>4021.59</v>
      </c>
      <c r="L21" s="5">
        <f t="shared" si="6"/>
        <v>3395</v>
      </c>
      <c r="M21" s="5">
        <v>0</v>
      </c>
      <c r="N21" s="5">
        <v>0</v>
      </c>
      <c r="O21" s="5">
        <v>1</v>
      </c>
      <c r="P21" s="5">
        <v>1.181</v>
      </c>
      <c r="Q21" s="5">
        <v>1</v>
      </c>
      <c r="R21" s="5">
        <v>1</v>
      </c>
      <c r="S21" s="6">
        <v>13641.75</v>
      </c>
      <c r="T21" s="9"/>
    </row>
    <row r="22" spans="1:20" ht="26.4" customHeight="1" x14ac:dyDescent="0.3">
      <c r="A22" s="8">
        <v>12</v>
      </c>
      <c r="B22" s="76"/>
      <c r="C22" s="78"/>
      <c r="D22" s="3" t="s">
        <v>27</v>
      </c>
      <c r="E22" s="1" t="s">
        <v>20</v>
      </c>
      <c r="F22" s="1" t="s">
        <v>1</v>
      </c>
      <c r="G22" s="4">
        <f t="shared" si="0"/>
        <v>12913.84</v>
      </c>
      <c r="H22" s="5">
        <f t="shared" si="2"/>
        <v>0</v>
      </c>
      <c r="I22" s="5">
        <f t="shared" si="3"/>
        <v>0</v>
      </c>
      <c r="J22" s="5">
        <f t="shared" si="4"/>
        <v>5497.25</v>
      </c>
      <c r="K22" s="5">
        <f t="shared" si="5"/>
        <v>4021.59</v>
      </c>
      <c r="L22" s="5">
        <f t="shared" si="6"/>
        <v>3395</v>
      </c>
      <c r="M22" s="5">
        <v>0</v>
      </c>
      <c r="N22" s="5">
        <v>0</v>
      </c>
      <c r="O22" s="5">
        <v>5.2430000000000003</v>
      </c>
      <c r="P22" s="5">
        <v>3.609</v>
      </c>
      <c r="Q22" s="5">
        <v>1.65</v>
      </c>
      <c r="R22" s="5">
        <v>1</v>
      </c>
      <c r="S22" s="6">
        <v>48937.75</v>
      </c>
      <c r="T22" s="9"/>
    </row>
    <row r="23" spans="1:20" ht="26.4" customHeight="1" x14ac:dyDescent="0.3">
      <c r="A23" s="8">
        <v>13</v>
      </c>
      <c r="B23" s="77"/>
      <c r="C23" s="47"/>
      <c r="D23" s="3" t="s">
        <v>28</v>
      </c>
      <c r="E23" s="1" t="s">
        <v>20</v>
      </c>
      <c r="F23" s="1" t="s">
        <v>1</v>
      </c>
      <c r="G23" s="4">
        <f t="shared" si="0"/>
        <v>12913.84</v>
      </c>
      <c r="H23" s="5">
        <f t="shared" si="2"/>
        <v>0</v>
      </c>
      <c r="I23" s="5">
        <f t="shared" si="3"/>
        <v>0</v>
      </c>
      <c r="J23" s="5">
        <f t="shared" si="4"/>
        <v>5497.25</v>
      </c>
      <c r="K23" s="5">
        <f t="shared" si="5"/>
        <v>4021.59</v>
      </c>
      <c r="L23" s="5">
        <f t="shared" si="6"/>
        <v>3395</v>
      </c>
      <c r="M23" s="5">
        <v>0</v>
      </c>
      <c r="N23" s="5">
        <v>0</v>
      </c>
      <c r="O23" s="5">
        <v>6.1760000000000002</v>
      </c>
      <c r="P23" s="5">
        <v>1.181</v>
      </c>
      <c r="Q23" s="5">
        <v>1.75</v>
      </c>
      <c r="R23" s="5">
        <v>1</v>
      </c>
      <c r="S23" s="6">
        <v>44641.77</v>
      </c>
      <c r="T23" s="9"/>
    </row>
    <row r="24" spans="1:20" ht="29.4" customHeight="1" x14ac:dyDescent="0.3">
      <c r="A24" s="8">
        <v>14</v>
      </c>
      <c r="B24" s="44">
        <v>906110009</v>
      </c>
      <c r="C24" s="80" t="s">
        <v>29</v>
      </c>
      <c r="D24" s="3" t="s">
        <v>15</v>
      </c>
      <c r="E24" s="1" t="s">
        <v>20</v>
      </c>
      <c r="F24" s="1" t="s">
        <v>1</v>
      </c>
      <c r="G24" s="4">
        <f t="shared" si="0"/>
        <v>12913.84</v>
      </c>
      <c r="H24" s="5">
        <f t="shared" ref="H24:L27" si="7">+H11</f>
        <v>0</v>
      </c>
      <c r="I24" s="5">
        <f t="shared" si="7"/>
        <v>0</v>
      </c>
      <c r="J24" s="5">
        <f t="shared" si="7"/>
        <v>5497.25</v>
      </c>
      <c r="K24" s="5">
        <f t="shared" si="7"/>
        <v>4021.59</v>
      </c>
      <c r="L24" s="5">
        <f t="shared" si="7"/>
        <v>3395</v>
      </c>
      <c r="M24" s="5">
        <f>+M11*1.2</f>
        <v>0</v>
      </c>
      <c r="N24" s="5">
        <f>+N11</f>
        <v>0</v>
      </c>
      <c r="O24" s="5">
        <f>+O11</f>
        <v>1.7310000000000001</v>
      </c>
      <c r="P24" s="5">
        <f>+P11</f>
        <v>1.9</v>
      </c>
      <c r="Q24" s="5">
        <v>1.2</v>
      </c>
      <c r="R24" s="5">
        <v>1</v>
      </c>
      <c r="S24" s="6">
        <v>21230.760000000002</v>
      </c>
    </row>
    <row r="25" spans="1:20" ht="26.4" customHeight="1" x14ac:dyDescent="0.3">
      <c r="A25" s="8">
        <v>15</v>
      </c>
      <c r="B25" s="79"/>
      <c r="C25" s="81"/>
      <c r="D25" s="3" t="s">
        <v>17</v>
      </c>
      <c r="E25" s="1" t="s">
        <v>20</v>
      </c>
      <c r="F25" s="1" t="s">
        <v>1</v>
      </c>
      <c r="G25" s="4">
        <f t="shared" si="0"/>
        <v>12913.84</v>
      </c>
      <c r="H25" s="5">
        <f t="shared" si="7"/>
        <v>0</v>
      </c>
      <c r="I25" s="5">
        <f t="shared" si="7"/>
        <v>0</v>
      </c>
      <c r="J25" s="5">
        <f t="shared" si="7"/>
        <v>5497.25</v>
      </c>
      <c r="K25" s="5">
        <f t="shared" si="7"/>
        <v>4021.59</v>
      </c>
      <c r="L25" s="5">
        <f t="shared" si="7"/>
        <v>3395</v>
      </c>
      <c r="M25" s="5">
        <f>+M13*1.2</f>
        <v>0</v>
      </c>
      <c r="N25" s="5">
        <f>+N13</f>
        <v>0</v>
      </c>
      <c r="O25" s="5">
        <f>+O13</f>
        <v>1.5799999999999998</v>
      </c>
      <c r="P25" s="5">
        <f>+P13</f>
        <v>1.0529999999999999</v>
      </c>
      <c r="Q25" s="5">
        <v>1.2</v>
      </c>
      <c r="R25" s="5">
        <v>1</v>
      </c>
      <c r="S25" s="6">
        <v>16994.39</v>
      </c>
    </row>
    <row r="26" spans="1:20" ht="26.4" customHeight="1" x14ac:dyDescent="0.3">
      <c r="A26" s="8">
        <v>16</v>
      </c>
      <c r="B26" s="79"/>
      <c r="C26" s="81"/>
      <c r="D26" s="3" t="s">
        <v>19</v>
      </c>
      <c r="E26" s="1" t="s">
        <v>20</v>
      </c>
      <c r="F26" s="1" t="s">
        <v>1</v>
      </c>
      <c r="G26" s="4">
        <f t="shared" si="0"/>
        <v>12913.84</v>
      </c>
      <c r="H26" s="5">
        <f t="shared" si="7"/>
        <v>0</v>
      </c>
      <c r="I26" s="5">
        <f t="shared" si="7"/>
        <v>0</v>
      </c>
      <c r="J26" s="5">
        <f t="shared" si="7"/>
        <v>5497.25</v>
      </c>
      <c r="K26" s="5">
        <f t="shared" si="7"/>
        <v>4021.59</v>
      </c>
      <c r="L26" s="5">
        <f t="shared" si="7"/>
        <v>3395</v>
      </c>
      <c r="M26" s="5">
        <f>+M15*1.2</f>
        <v>0</v>
      </c>
      <c r="N26" s="5">
        <f t="shared" ref="N26:P29" si="8">+N15</f>
        <v>0</v>
      </c>
      <c r="O26" s="5">
        <f t="shared" si="8"/>
        <v>1.8839999999999999</v>
      </c>
      <c r="P26" s="5">
        <f t="shared" si="8"/>
        <v>1.9</v>
      </c>
      <c r="Q26" s="5">
        <v>1.2</v>
      </c>
      <c r="R26" s="5">
        <v>1</v>
      </c>
      <c r="S26" s="6">
        <v>22071.84</v>
      </c>
    </row>
    <row r="27" spans="1:20" ht="26.4" customHeight="1" x14ac:dyDescent="0.3">
      <c r="A27" s="8">
        <v>17</v>
      </c>
      <c r="B27" s="79"/>
      <c r="C27" s="81"/>
      <c r="D27" s="3" t="s">
        <v>21</v>
      </c>
      <c r="E27" s="1" t="s">
        <v>20</v>
      </c>
      <c r="F27" s="1" t="s">
        <v>1</v>
      </c>
      <c r="G27" s="4">
        <f t="shared" ref="G27" si="9">+H27+I27+J27+K27+L27</f>
        <v>12913.84</v>
      </c>
      <c r="H27" s="5">
        <f t="shared" si="7"/>
        <v>0</v>
      </c>
      <c r="I27" s="5">
        <f t="shared" si="7"/>
        <v>0</v>
      </c>
      <c r="J27" s="5">
        <f t="shared" si="7"/>
        <v>5497.25</v>
      </c>
      <c r="K27" s="5">
        <f t="shared" si="7"/>
        <v>4021.59</v>
      </c>
      <c r="L27" s="5">
        <f t="shared" si="7"/>
        <v>3395</v>
      </c>
      <c r="M27" s="5">
        <f>+M16*1.2</f>
        <v>0</v>
      </c>
      <c r="N27" s="5">
        <f t="shared" si="8"/>
        <v>0</v>
      </c>
      <c r="O27" s="5">
        <f t="shared" si="8"/>
        <v>1.8839999999999999</v>
      </c>
      <c r="P27" s="5">
        <f t="shared" si="8"/>
        <v>1.5</v>
      </c>
      <c r="Q27" s="5">
        <v>1.2</v>
      </c>
      <c r="R27" s="5">
        <v>1</v>
      </c>
      <c r="S27" s="6">
        <v>20463.21</v>
      </c>
    </row>
    <row r="28" spans="1:20" ht="26.4" customHeight="1" x14ac:dyDescent="0.3">
      <c r="A28" s="8">
        <v>18</v>
      </c>
      <c r="B28" s="79"/>
      <c r="C28" s="81"/>
      <c r="D28" s="3" t="s">
        <v>22</v>
      </c>
      <c r="E28" s="1" t="s">
        <v>20</v>
      </c>
      <c r="F28" s="1" t="s">
        <v>1</v>
      </c>
      <c r="G28" s="4">
        <f t="shared" si="0"/>
        <v>12913.84</v>
      </c>
      <c r="H28" s="5">
        <f t="shared" ref="H28:L30" si="10">+H14</f>
        <v>0</v>
      </c>
      <c r="I28" s="5">
        <f t="shared" si="10"/>
        <v>0</v>
      </c>
      <c r="J28" s="5">
        <f t="shared" si="10"/>
        <v>5497.25</v>
      </c>
      <c r="K28" s="5">
        <f t="shared" si="10"/>
        <v>4021.59</v>
      </c>
      <c r="L28" s="5">
        <f t="shared" si="10"/>
        <v>3395</v>
      </c>
      <c r="M28" s="5">
        <f>+M17*1.2</f>
        <v>0</v>
      </c>
      <c r="N28" s="5">
        <f t="shared" si="8"/>
        <v>0</v>
      </c>
      <c r="O28" s="5">
        <f t="shared" si="8"/>
        <v>1.8839999999999999</v>
      </c>
      <c r="P28" s="5">
        <f t="shared" si="8"/>
        <v>1.181</v>
      </c>
      <c r="Q28" s="5">
        <f>1.2*1.25</f>
        <v>1.5</v>
      </c>
      <c r="R28" s="5">
        <v>1</v>
      </c>
      <c r="S28" s="6">
        <v>20198.82</v>
      </c>
    </row>
    <row r="29" spans="1:20" ht="26.4" customHeight="1" x14ac:dyDescent="0.3">
      <c r="A29" s="8">
        <v>19</v>
      </c>
      <c r="B29" s="79"/>
      <c r="C29" s="81"/>
      <c r="D29" s="3" t="s">
        <v>23</v>
      </c>
      <c r="E29" s="1" t="s">
        <v>20</v>
      </c>
      <c r="F29" s="1" t="s">
        <v>1</v>
      </c>
      <c r="G29" s="4">
        <f t="shared" si="0"/>
        <v>12913.84</v>
      </c>
      <c r="H29" s="5">
        <f t="shared" si="10"/>
        <v>0</v>
      </c>
      <c r="I29" s="5">
        <f t="shared" si="10"/>
        <v>0</v>
      </c>
      <c r="J29" s="5">
        <f t="shared" si="10"/>
        <v>5497.25</v>
      </c>
      <c r="K29" s="5">
        <f t="shared" si="10"/>
        <v>4021.59</v>
      </c>
      <c r="L29" s="5">
        <f t="shared" si="10"/>
        <v>3395</v>
      </c>
      <c r="M29" s="5">
        <f>+M18*1.2</f>
        <v>0</v>
      </c>
      <c r="N29" s="5">
        <f t="shared" si="8"/>
        <v>0</v>
      </c>
      <c r="O29" s="5">
        <f t="shared" si="8"/>
        <v>1.41</v>
      </c>
      <c r="P29" s="5">
        <f t="shared" si="8"/>
        <v>1.0529999999999999</v>
      </c>
      <c r="Q29" s="5">
        <v>1.2</v>
      </c>
      <c r="R29" s="5">
        <v>1</v>
      </c>
      <c r="S29" s="6">
        <v>16059.849999999999</v>
      </c>
    </row>
    <row r="30" spans="1:20" ht="26.4" customHeight="1" x14ac:dyDescent="0.3">
      <c r="A30" s="8">
        <v>20</v>
      </c>
      <c r="B30" s="79"/>
      <c r="C30" s="81"/>
      <c r="D30" s="3" t="s">
        <v>27</v>
      </c>
      <c r="E30" s="1" t="s">
        <v>20</v>
      </c>
      <c r="F30" s="1" t="s">
        <v>1</v>
      </c>
      <c r="G30" s="4">
        <f t="shared" ref="G30" si="11">+H30+I30+J30+K30+L30</f>
        <v>12913.84</v>
      </c>
      <c r="H30" s="5">
        <f t="shared" si="10"/>
        <v>0</v>
      </c>
      <c r="I30" s="5">
        <f t="shared" si="10"/>
        <v>0</v>
      </c>
      <c r="J30" s="5">
        <f t="shared" si="10"/>
        <v>5497.25</v>
      </c>
      <c r="K30" s="5">
        <f t="shared" si="10"/>
        <v>4021.59</v>
      </c>
      <c r="L30" s="5">
        <f t="shared" si="10"/>
        <v>3395</v>
      </c>
      <c r="M30" s="5">
        <f>+M22*1.2</f>
        <v>0</v>
      </c>
      <c r="N30" s="5">
        <f>+N22*1.2</f>
        <v>0</v>
      </c>
      <c r="O30" s="5">
        <f>+O22</f>
        <v>5.2430000000000003</v>
      </c>
      <c r="P30" s="5">
        <f>+P22</f>
        <v>3.609</v>
      </c>
      <c r="Q30" s="5">
        <f>+Q22</f>
        <v>1.65</v>
      </c>
      <c r="R30" s="5">
        <v>1</v>
      </c>
      <c r="S30" s="6">
        <v>48937.75</v>
      </c>
    </row>
    <row r="31" spans="1:20" ht="26.4" customHeight="1" x14ac:dyDescent="0.3">
      <c r="A31" s="8">
        <v>21</v>
      </c>
      <c r="B31" s="45"/>
      <c r="C31" s="82"/>
      <c r="D31" s="3" t="s">
        <v>26</v>
      </c>
      <c r="E31" s="1" t="s">
        <v>20</v>
      </c>
      <c r="F31" s="1" t="s">
        <v>1</v>
      </c>
      <c r="G31" s="4">
        <f t="shared" si="0"/>
        <v>12913.84</v>
      </c>
      <c r="H31" s="5">
        <f>+H16</f>
        <v>0</v>
      </c>
      <c r="I31" s="5">
        <f>+I16</f>
        <v>0</v>
      </c>
      <c r="J31" s="5">
        <f>+J16</f>
        <v>5497.25</v>
      </c>
      <c r="K31" s="5">
        <f>+K16</f>
        <v>4021.59</v>
      </c>
      <c r="L31" s="5">
        <f>+L16</f>
        <v>3395</v>
      </c>
      <c r="M31" s="5">
        <f>+M19*1.2</f>
        <v>0</v>
      </c>
      <c r="N31" s="5">
        <f>+N21</f>
        <v>0</v>
      </c>
      <c r="O31" s="5">
        <f>+O21</f>
        <v>1</v>
      </c>
      <c r="P31" s="5">
        <f>+P21</f>
        <v>1.181</v>
      </c>
      <c r="Q31" s="5">
        <v>2</v>
      </c>
      <c r="R31" s="5">
        <v>1</v>
      </c>
      <c r="S31" s="6">
        <v>17036.75</v>
      </c>
    </row>
    <row r="32" spans="1:20" ht="26.4" customHeight="1" x14ac:dyDescent="0.3">
      <c r="A32" s="8">
        <v>22</v>
      </c>
      <c r="B32" s="75">
        <v>906110010</v>
      </c>
      <c r="C32" s="46" t="s">
        <v>30</v>
      </c>
      <c r="D32" s="3" t="s">
        <v>15</v>
      </c>
      <c r="E32" s="1" t="s">
        <v>20</v>
      </c>
      <c r="F32" s="1" t="s">
        <v>1</v>
      </c>
      <c r="G32" s="4">
        <f t="shared" si="0"/>
        <v>12913.84</v>
      </c>
      <c r="H32" s="5">
        <f t="shared" ref="H32:L40" si="12">+H11</f>
        <v>0</v>
      </c>
      <c r="I32" s="5">
        <f t="shared" si="12"/>
        <v>0</v>
      </c>
      <c r="J32" s="5">
        <f t="shared" si="12"/>
        <v>5497.25</v>
      </c>
      <c r="K32" s="5">
        <f t="shared" si="12"/>
        <v>4021.59</v>
      </c>
      <c r="L32" s="5">
        <f t="shared" si="12"/>
        <v>3395</v>
      </c>
      <c r="M32" s="5">
        <f>+M11*1.2</f>
        <v>0</v>
      </c>
      <c r="N32" s="5">
        <f t="shared" ref="N32:P34" si="13">+N11</f>
        <v>0</v>
      </c>
      <c r="O32" s="5">
        <f t="shared" si="13"/>
        <v>1.7310000000000001</v>
      </c>
      <c r="P32" s="5">
        <f t="shared" si="13"/>
        <v>1.9</v>
      </c>
      <c r="Q32" s="5">
        <v>1.2</v>
      </c>
      <c r="R32" s="5">
        <v>1</v>
      </c>
      <c r="S32" s="6">
        <v>21230.760000000002</v>
      </c>
    </row>
    <row r="33" spans="1:19" ht="26.4" customHeight="1" x14ac:dyDescent="0.3">
      <c r="A33" s="8">
        <v>23</v>
      </c>
      <c r="B33" s="76"/>
      <c r="C33" s="78"/>
      <c r="D33" s="3" t="s">
        <v>16</v>
      </c>
      <c r="E33" s="1" t="s">
        <v>20</v>
      </c>
      <c r="F33" s="1" t="s">
        <v>1</v>
      </c>
      <c r="G33" s="4">
        <f t="shared" si="0"/>
        <v>12913.84</v>
      </c>
      <c r="H33" s="5">
        <f t="shared" si="12"/>
        <v>0</v>
      </c>
      <c r="I33" s="5">
        <f t="shared" si="12"/>
        <v>0</v>
      </c>
      <c r="J33" s="5">
        <f t="shared" si="12"/>
        <v>5497.25</v>
      </c>
      <c r="K33" s="5">
        <f t="shared" si="12"/>
        <v>4021.59</v>
      </c>
      <c r="L33" s="5">
        <f t="shared" si="12"/>
        <v>3395</v>
      </c>
      <c r="M33" s="5">
        <f>+M12*1.2</f>
        <v>0</v>
      </c>
      <c r="N33" s="5">
        <f t="shared" si="13"/>
        <v>0</v>
      </c>
      <c r="O33" s="5">
        <f t="shared" si="13"/>
        <v>1.41</v>
      </c>
      <c r="P33" s="5">
        <f t="shared" si="13"/>
        <v>1.181</v>
      </c>
      <c r="Q33" s="5">
        <v>1.2</v>
      </c>
      <c r="R33" s="5">
        <v>1</v>
      </c>
      <c r="S33" s="6">
        <v>16574.62</v>
      </c>
    </row>
    <row r="34" spans="1:19" ht="26.4" customHeight="1" x14ac:dyDescent="0.3">
      <c r="A34" s="8">
        <v>24</v>
      </c>
      <c r="B34" s="76"/>
      <c r="C34" s="78"/>
      <c r="D34" s="3" t="s">
        <v>17</v>
      </c>
      <c r="E34" s="1" t="s">
        <v>20</v>
      </c>
      <c r="F34" s="1" t="s">
        <v>1</v>
      </c>
      <c r="G34" s="4">
        <f t="shared" si="0"/>
        <v>12913.84</v>
      </c>
      <c r="H34" s="5">
        <f t="shared" si="12"/>
        <v>0</v>
      </c>
      <c r="I34" s="5">
        <f t="shared" si="12"/>
        <v>0</v>
      </c>
      <c r="J34" s="5">
        <f t="shared" si="12"/>
        <v>5497.25</v>
      </c>
      <c r="K34" s="5">
        <f t="shared" si="12"/>
        <v>4021.59</v>
      </c>
      <c r="L34" s="5">
        <f t="shared" si="12"/>
        <v>3395</v>
      </c>
      <c r="M34" s="5">
        <f>+M13*1.2</f>
        <v>0</v>
      </c>
      <c r="N34" s="5">
        <f t="shared" si="13"/>
        <v>0</v>
      </c>
      <c r="O34" s="5">
        <f t="shared" si="13"/>
        <v>1.5799999999999998</v>
      </c>
      <c r="P34" s="5">
        <f t="shared" si="13"/>
        <v>1.0529999999999999</v>
      </c>
      <c r="Q34" s="5">
        <v>1.2</v>
      </c>
      <c r="R34" s="5">
        <v>1</v>
      </c>
      <c r="S34" s="6">
        <v>16994.39</v>
      </c>
    </row>
    <row r="35" spans="1:19" ht="26.4" customHeight="1" x14ac:dyDescent="0.3">
      <c r="A35" s="8">
        <v>25</v>
      </c>
      <c r="B35" s="76"/>
      <c r="C35" s="78"/>
      <c r="D35" s="3" t="s">
        <v>19</v>
      </c>
      <c r="E35" s="1" t="s">
        <v>20</v>
      </c>
      <c r="F35" s="1" t="s">
        <v>1</v>
      </c>
      <c r="G35" s="4">
        <f t="shared" si="0"/>
        <v>12913.84</v>
      </c>
      <c r="H35" s="5">
        <f t="shared" si="12"/>
        <v>0</v>
      </c>
      <c r="I35" s="5">
        <f t="shared" si="12"/>
        <v>0</v>
      </c>
      <c r="J35" s="5">
        <f t="shared" si="12"/>
        <v>5497.25</v>
      </c>
      <c r="K35" s="5">
        <f t="shared" si="12"/>
        <v>4021.59</v>
      </c>
      <c r="L35" s="5">
        <f t="shared" si="12"/>
        <v>3395</v>
      </c>
      <c r="M35" s="5">
        <f>+M15*1.2</f>
        <v>0</v>
      </c>
      <c r="N35" s="5">
        <f t="shared" ref="N35:P36" si="14">+N15</f>
        <v>0</v>
      </c>
      <c r="O35" s="5">
        <f t="shared" si="14"/>
        <v>1.8839999999999999</v>
      </c>
      <c r="P35" s="5">
        <f t="shared" si="14"/>
        <v>1.9</v>
      </c>
      <c r="Q35" s="5">
        <v>1.2</v>
      </c>
      <c r="R35" s="5">
        <v>1</v>
      </c>
      <c r="S35" s="6">
        <v>22071.84</v>
      </c>
    </row>
    <row r="36" spans="1:19" ht="26.4" customHeight="1" x14ac:dyDescent="0.3">
      <c r="A36" s="8">
        <v>26</v>
      </c>
      <c r="B36" s="76"/>
      <c r="C36" s="78"/>
      <c r="D36" s="3" t="s">
        <v>21</v>
      </c>
      <c r="E36" s="1" t="s">
        <v>20</v>
      </c>
      <c r="F36" s="1" t="s">
        <v>1</v>
      </c>
      <c r="G36" s="4">
        <f t="shared" si="0"/>
        <v>12913.84</v>
      </c>
      <c r="H36" s="5">
        <f t="shared" si="12"/>
        <v>0</v>
      </c>
      <c r="I36" s="5">
        <f t="shared" si="12"/>
        <v>0</v>
      </c>
      <c r="J36" s="5">
        <f t="shared" si="12"/>
        <v>5497.25</v>
      </c>
      <c r="K36" s="5">
        <f t="shared" si="12"/>
        <v>4021.59</v>
      </c>
      <c r="L36" s="5">
        <f t="shared" si="12"/>
        <v>3395</v>
      </c>
      <c r="M36" s="5">
        <f>+M16*1.2</f>
        <v>0</v>
      </c>
      <c r="N36" s="5">
        <f t="shared" si="14"/>
        <v>0</v>
      </c>
      <c r="O36" s="5">
        <f t="shared" si="14"/>
        <v>1.8839999999999999</v>
      </c>
      <c r="P36" s="5">
        <f t="shared" si="14"/>
        <v>1.5</v>
      </c>
      <c r="Q36" s="5">
        <v>1.2</v>
      </c>
      <c r="R36" s="5">
        <v>1</v>
      </c>
      <c r="S36" s="6">
        <v>20463.21</v>
      </c>
    </row>
    <row r="37" spans="1:19" ht="26.4" customHeight="1" x14ac:dyDescent="0.3">
      <c r="A37" s="8">
        <v>27</v>
      </c>
      <c r="B37" s="76"/>
      <c r="C37" s="78"/>
      <c r="D37" s="3" t="s">
        <v>23</v>
      </c>
      <c r="E37" s="1" t="s">
        <v>20</v>
      </c>
      <c r="F37" s="1" t="s">
        <v>1</v>
      </c>
      <c r="G37" s="4">
        <f t="shared" si="0"/>
        <v>12913.84</v>
      </c>
      <c r="H37" s="5">
        <f t="shared" si="12"/>
        <v>0</v>
      </c>
      <c r="I37" s="5">
        <f t="shared" si="12"/>
        <v>0</v>
      </c>
      <c r="J37" s="5">
        <f t="shared" si="12"/>
        <v>5497.25</v>
      </c>
      <c r="K37" s="5">
        <f t="shared" si="12"/>
        <v>4021.59</v>
      </c>
      <c r="L37" s="5">
        <f t="shared" si="12"/>
        <v>3395</v>
      </c>
      <c r="M37" s="5">
        <f>+M18*1.2</f>
        <v>0</v>
      </c>
      <c r="N37" s="5">
        <f t="shared" ref="N37:P40" si="15">+N18</f>
        <v>0</v>
      </c>
      <c r="O37" s="5">
        <f t="shared" si="15"/>
        <v>1.41</v>
      </c>
      <c r="P37" s="5">
        <f t="shared" si="15"/>
        <v>1.0529999999999999</v>
      </c>
      <c r="Q37" s="5">
        <v>1.2</v>
      </c>
      <c r="R37" s="5">
        <v>1</v>
      </c>
      <c r="S37" s="6">
        <v>16059.849999999999</v>
      </c>
    </row>
    <row r="38" spans="1:19" ht="26.4" customHeight="1" x14ac:dyDescent="0.3">
      <c r="A38" s="8">
        <v>28</v>
      </c>
      <c r="B38" s="76"/>
      <c r="C38" s="78"/>
      <c r="D38" s="3" t="s">
        <v>24</v>
      </c>
      <c r="E38" s="1" t="s">
        <v>20</v>
      </c>
      <c r="F38" s="1" t="s">
        <v>1</v>
      </c>
      <c r="G38" s="4">
        <f t="shared" si="0"/>
        <v>12913.84</v>
      </c>
      <c r="H38" s="5">
        <f t="shared" si="12"/>
        <v>0</v>
      </c>
      <c r="I38" s="5">
        <f t="shared" si="12"/>
        <v>0</v>
      </c>
      <c r="J38" s="5">
        <f t="shared" si="12"/>
        <v>5497.25</v>
      </c>
      <c r="K38" s="5">
        <f t="shared" si="12"/>
        <v>4021.59</v>
      </c>
      <c r="L38" s="5">
        <f t="shared" si="12"/>
        <v>3395</v>
      </c>
      <c r="M38" s="5">
        <f>+M19*1.2</f>
        <v>0</v>
      </c>
      <c r="N38" s="5">
        <f t="shared" si="15"/>
        <v>0</v>
      </c>
      <c r="O38" s="5">
        <f t="shared" si="15"/>
        <v>1.9339999999999999</v>
      </c>
      <c r="P38" s="5">
        <f t="shared" si="15"/>
        <v>1.181</v>
      </c>
      <c r="Q38" s="5">
        <v>1.2</v>
      </c>
      <c r="R38" s="5">
        <v>1</v>
      </c>
      <c r="S38" s="6">
        <v>19455.18</v>
      </c>
    </row>
    <row r="39" spans="1:19" ht="26.4" customHeight="1" x14ac:dyDescent="0.3">
      <c r="A39" s="8">
        <v>29</v>
      </c>
      <c r="B39" s="76"/>
      <c r="C39" s="78"/>
      <c r="D39" s="3" t="s">
        <v>25</v>
      </c>
      <c r="E39" s="1" t="s">
        <v>20</v>
      </c>
      <c r="F39" s="1" t="s">
        <v>1</v>
      </c>
      <c r="G39" s="4">
        <f t="shared" ref="G39" si="16">+H39+I39+J39+K39+L39</f>
        <v>12913.84</v>
      </c>
      <c r="H39" s="5">
        <f t="shared" si="12"/>
        <v>0</v>
      </c>
      <c r="I39" s="5">
        <f t="shared" si="12"/>
        <v>0</v>
      </c>
      <c r="J39" s="5">
        <f t="shared" si="12"/>
        <v>5497.25</v>
      </c>
      <c r="K39" s="5">
        <f t="shared" si="12"/>
        <v>4021.59</v>
      </c>
      <c r="L39" s="5">
        <f t="shared" si="12"/>
        <v>3395</v>
      </c>
      <c r="M39" s="5">
        <f>+M20*1.2</f>
        <v>0</v>
      </c>
      <c r="N39" s="5">
        <f t="shared" si="15"/>
        <v>0</v>
      </c>
      <c r="O39" s="5">
        <f t="shared" si="15"/>
        <v>1.9339999999999999</v>
      </c>
      <c r="P39" s="5">
        <f t="shared" si="15"/>
        <v>1</v>
      </c>
      <c r="Q39" s="5">
        <f>+Q20*1.2</f>
        <v>1.2</v>
      </c>
      <c r="R39" s="5">
        <v>1</v>
      </c>
      <c r="S39" s="6">
        <v>18727.27</v>
      </c>
    </row>
    <row r="40" spans="1:19" ht="26.4" customHeight="1" x14ac:dyDescent="0.3">
      <c r="A40" s="8">
        <v>30</v>
      </c>
      <c r="B40" s="76"/>
      <c r="C40" s="78"/>
      <c r="D40" s="3" t="s">
        <v>26</v>
      </c>
      <c r="E40" s="1" t="s">
        <v>20</v>
      </c>
      <c r="F40" s="1" t="s">
        <v>1</v>
      </c>
      <c r="G40" s="4">
        <f t="shared" si="0"/>
        <v>12913.84</v>
      </c>
      <c r="H40" s="5">
        <f t="shared" si="12"/>
        <v>0</v>
      </c>
      <c r="I40" s="5">
        <f t="shared" si="12"/>
        <v>0</v>
      </c>
      <c r="J40" s="5">
        <f t="shared" si="12"/>
        <v>5497.25</v>
      </c>
      <c r="K40" s="5">
        <f t="shared" si="12"/>
        <v>4021.59</v>
      </c>
      <c r="L40" s="5">
        <f t="shared" si="12"/>
        <v>3395</v>
      </c>
      <c r="M40" s="5">
        <f>+M21*1.2</f>
        <v>0</v>
      </c>
      <c r="N40" s="5">
        <f t="shared" si="15"/>
        <v>0</v>
      </c>
      <c r="O40" s="5">
        <f t="shared" si="15"/>
        <v>1</v>
      </c>
      <c r="P40" s="5">
        <f t="shared" si="15"/>
        <v>1.181</v>
      </c>
      <c r="Q40" s="5">
        <v>1.2</v>
      </c>
      <c r="R40" s="5">
        <v>1</v>
      </c>
      <c r="S40" s="6">
        <v>14320.75</v>
      </c>
    </row>
    <row r="41" spans="1:19" ht="26.4" customHeight="1" x14ac:dyDescent="0.3">
      <c r="A41" s="8">
        <v>31</v>
      </c>
      <c r="B41" s="75">
        <v>906110011</v>
      </c>
      <c r="C41" s="46" t="s">
        <v>31</v>
      </c>
      <c r="D41" s="3" t="s">
        <v>15</v>
      </c>
      <c r="E41" s="1" t="s">
        <v>20</v>
      </c>
      <c r="F41" s="1" t="s">
        <v>1</v>
      </c>
      <c r="G41" s="4">
        <f t="shared" si="0"/>
        <v>12913.84</v>
      </c>
      <c r="H41" s="5">
        <f t="shared" ref="H41:Q41" si="17">+H11</f>
        <v>0</v>
      </c>
      <c r="I41" s="5">
        <f t="shared" si="17"/>
        <v>0</v>
      </c>
      <c r="J41" s="5">
        <f t="shared" si="17"/>
        <v>5497.25</v>
      </c>
      <c r="K41" s="5">
        <f t="shared" si="17"/>
        <v>4021.59</v>
      </c>
      <c r="L41" s="5">
        <f t="shared" si="17"/>
        <v>3395</v>
      </c>
      <c r="M41" s="5">
        <f t="shared" si="17"/>
        <v>0</v>
      </c>
      <c r="N41" s="5">
        <f t="shared" si="17"/>
        <v>0</v>
      </c>
      <c r="O41" s="5">
        <f t="shared" si="17"/>
        <v>1.7310000000000001</v>
      </c>
      <c r="P41" s="5">
        <f t="shared" si="17"/>
        <v>1.9</v>
      </c>
      <c r="Q41" s="5">
        <f t="shared" si="17"/>
        <v>1</v>
      </c>
      <c r="R41" s="5">
        <v>1</v>
      </c>
      <c r="S41" s="6">
        <v>20551.760000000002</v>
      </c>
    </row>
    <row r="42" spans="1:19" ht="26.4" customHeight="1" x14ac:dyDescent="0.3">
      <c r="A42" s="8">
        <v>32</v>
      </c>
      <c r="B42" s="76"/>
      <c r="C42" s="78"/>
      <c r="D42" s="3" t="s">
        <v>17</v>
      </c>
      <c r="E42" s="1" t="s">
        <v>20</v>
      </c>
      <c r="F42" s="1" t="s">
        <v>1</v>
      </c>
      <c r="G42" s="4">
        <f t="shared" si="0"/>
        <v>12913.84</v>
      </c>
      <c r="H42" s="5">
        <f t="shared" ref="H42:L48" si="18">+H12</f>
        <v>0</v>
      </c>
      <c r="I42" s="5">
        <f t="shared" si="18"/>
        <v>0</v>
      </c>
      <c r="J42" s="5">
        <f t="shared" si="18"/>
        <v>5497.25</v>
      </c>
      <c r="K42" s="5">
        <f t="shared" si="18"/>
        <v>4021.59</v>
      </c>
      <c r="L42" s="5">
        <f t="shared" si="18"/>
        <v>3395</v>
      </c>
      <c r="M42" s="5">
        <f>+M13</f>
        <v>0</v>
      </c>
      <c r="N42" s="5">
        <f>+N13</f>
        <v>0</v>
      </c>
      <c r="O42" s="5">
        <f>+O13</f>
        <v>1.5799999999999998</v>
      </c>
      <c r="P42" s="5">
        <f>+P13</f>
        <v>1.0529999999999999</v>
      </c>
      <c r="Q42" s="5">
        <f>+Q13</f>
        <v>1</v>
      </c>
      <c r="R42" s="5">
        <v>1</v>
      </c>
      <c r="S42" s="6">
        <v>16315.39</v>
      </c>
    </row>
    <row r="43" spans="1:19" ht="26.4" customHeight="1" x14ac:dyDescent="0.3">
      <c r="A43" s="8">
        <v>33</v>
      </c>
      <c r="B43" s="76"/>
      <c r="C43" s="78"/>
      <c r="D43" s="3" t="s">
        <v>19</v>
      </c>
      <c r="E43" s="1" t="s">
        <v>20</v>
      </c>
      <c r="F43" s="1" t="s">
        <v>1</v>
      </c>
      <c r="G43" s="4">
        <f t="shared" si="0"/>
        <v>12913.84</v>
      </c>
      <c r="H43" s="5">
        <f t="shared" si="18"/>
        <v>0</v>
      </c>
      <c r="I43" s="5">
        <f t="shared" si="18"/>
        <v>0</v>
      </c>
      <c r="J43" s="5">
        <f t="shared" si="18"/>
        <v>5497.25</v>
      </c>
      <c r="K43" s="5">
        <f t="shared" si="18"/>
        <v>4021.59</v>
      </c>
      <c r="L43" s="5">
        <f t="shared" si="18"/>
        <v>3395</v>
      </c>
      <c r="M43" s="5">
        <f t="shared" ref="M43:Q46" si="19">+M15</f>
        <v>0</v>
      </c>
      <c r="N43" s="5">
        <f t="shared" si="19"/>
        <v>0</v>
      </c>
      <c r="O43" s="5">
        <f t="shared" si="19"/>
        <v>1.8839999999999999</v>
      </c>
      <c r="P43" s="5">
        <f t="shared" si="19"/>
        <v>1.9</v>
      </c>
      <c r="Q43" s="5">
        <f t="shared" si="19"/>
        <v>1</v>
      </c>
      <c r="R43" s="5">
        <v>1</v>
      </c>
      <c r="S43" s="6">
        <v>21392.84</v>
      </c>
    </row>
    <row r="44" spans="1:19" ht="26.4" customHeight="1" x14ac:dyDescent="0.3">
      <c r="A44" s="8">
        <v>34</v>
      </c>
      <c r="B44" s="76"/>
      <c r="C44" s="78"/>
      <c r="D44" s="3" t="s">
        <v>21</v>
      </c>
      <c r="E44" s="1" t="s">
        <v>20</v>
      </c>
      <c r="F44" s="1" t="s">
        <v>1</v>
      </c>
      <c r="G44" s="4">
        <f t="shared" si="0"/>
        <v>12913.84</v>
      </c>
      <c r="H44" s="5">
        <f t="shared" si="18"/>
        <v>0</v>
      </c>
      <c r="I44" s="5">
        <f t="shared" si="18"/>
        <v>0</v>
      </c>
      <c r="J44" s="5">
        <f t="shared" si="18"/>
        <v>5497.25</v>
      </c>
      <c r="K44" s="5">
        <f t="shared" si="18"/>
        <v>4021.59</v>
      </c>
      <c r="L44" s="5">
        <f t="shared" si="18"/>
        <v>3395</v>
      </c>
      <c r="M44" s="5">
        <f t="shared" si="19"/>
        <v>0</v>
      </c>
      <c r="N44" s="5">
        <f t="shared" si="19"/>
        <v>0</v>
      </c>
      <c r="O44" s="5">
        <f t="shared" si="19"/>
        <v>1.8839999999999999</v>
      </c>
      <c r="P44" s="5">
        <f t="shared" si="19"/>
        <v>1.5</v>
      </c>
      <c r="Q44" s="5">
        <f t="shared" si="19"/>
        <v>1</v>
      </c>
      <c r="R44" s="5">
        <v>1</v>
      </c>
      <c r="S44" s="6">
        <v>19784.21</v>
      </c>
    </row>
    <row r="45" spans="1:19" ht="26.4" customHeight="1" x14ac:dyDescent="0.3">
      <c r="A45" s="8">
        <v>35</v>
      </c>
      <c r="B45" s="76"/>
      <c r="C45" s="78"/>
      <c r="D45" s="3" t="s">
        <v>22</v>
      </c>
      <c r="E45" s="1" t="s">
        <v>20</v>
      </c>
      <c r="F45" s="1" t="s">
        <v>1</v>
      </c>
      <c r="G45" s="4">
        <f t="shared" si="0"/>
        <v>12913.84</v>
      </c>
      <c r="H45" s="5">
        <f t="shared" si="18"/>
        <v>0</v>
      </c>
      <c r="I45" s="5">
        <f t="shared" si="18"/>
        <v>0</v>
      </c>
      <c r="J45" s="5">
        <f t="shared" si="18"/>
        <v>5497.25</v>
      </c>
      <c r="K45" s="5">
        <f t="shared" si="18"/>
        <v>4021.59</v>
      </c>
      <c r="L45" s="5">
        <f t="shared" si="18"/>
        <v>3395</v>
      </c>
      <c r="M45" s="5">
        <f t="shared" si="19"/>
        <v>0</v>
      </c>
      <c r="N45" s="5">
        <f t="shared" si="19"/>
        <v>0</v>
      </c>
      <c r="O45" s="5">
        <f t="shared" si="19"/>
        <v>1.8839999999999999</v>
      </c>
      <c r="P45" s="5">
        <f t="shared" si="19"/>
        <v>1.181</v>
      </c>
      <c r="Q45" s="5">
        <f t="shared" si="19"/>
        <v>1.25</v>
      </c>
      <c r="R45" s="5">
        <v>1</v>
      </c>
      <c r="S45" s="6">
        <v>19350.07</v>
      </c>
    </row>
    <row r="46" spans="1:19" ht="26.4" customHeight="1" x14ac:dyDescent="0.3">
      <c r="A46" s="8">
        <v>36</v>
      </c>
      <c r="B46" s="76"/>
      <c r="C46" s="78"/>
      <c r="D46" s="3" t="s">
        <v>23</v>
      </c>
      <c r="E46" s="1" t="s">
        <v>20</v>
      </c>
      <c r="F46" s="1" t="s">
        <v>1</v>
      </c>
      <c r="G46" s="4">
        <f t="shared" si="0"/>
        <v>12913.84</v>
      </c>
      <c r="H46" s="5">
        <f t="shared" si="18"/>
        <v>0</v>
      </c>
      <c r="I46" s="5">
        <f t="shared" si="18"/>
        <v>0</v>
      </c>
      <c r="J46" s="5">
        <f t="shared" si="18"/>
        <v>5497.25</v>
      </c>
      <c r="K46" s="5">
        <f t="shared" si="18"/>
        <v>4021.59</v>
      </c>
      <c r="L46" s="5">
        <f t="shared" si="18"/>
        <v>3395</v>
      </c>
      <c r="M46" s="5">
        <f t="shared" si="19"/>
        <v>0</v>
      </c>
      <c r="N46" s="5">
        <f t="shared" si="19"/>
        <v>0</v>
      </c>
      <c r="O46" s="5">
        <f t="shared" si="19"/>
        <v>1.41</v>
      </c>
      <c r="P46" s="5">
        <f t="shared" si="19"/>
        <v>1.0529999999999999</v>
      </c>
      <c r="Q46" s="5">
        <f t="shared" si="19"/>
        <v>1</v>
      </c>
      <c r="R46" s="5">
        <v>1</v>
      </c>
      <c r="S46" s="6">
        <v>15380.849999999999</v>
      </c>
    </row>
    <row r="47" spans="1:19" ht="26.4" customHeight="1" x14ac:dyDescent="0.3">
      <c r="A47" s="8">
        <v>37</v>
      </c>
      <c r="B47" s="76"/>
      <c r="C47" s="78"/>
      <c r="D47" s="3" t="s">
        <v>27</v>
      </c>
      <c r="E47" s="1" t="s">
        <v>20</v>
      </c>
      <c r="F47" s="1" t="s">
        <v>1</v>
      </c>
      <c r="G47" s="4">
        <f t="shared" si="0"/>
        <v>12913.84</v>
      </c>
      <c r="H47" s="5">
        <f t="shared" si="18"/>
        <v>0</v>
      </c>
      <c r="I47" s="5">
        <f t="shared" si="18"/>
        <v>0</v>
      </c>
      <c r="J47" s="5">
        <f t="shared" si="18"/>
        <v>5497.25</v>
      </c>
      <c r="K47" s="5">
        <f t="shared" si="18"/>
        <v>4021.59</v>
      </c>
      <c r="L47" s="5">
        <f t="shared" si="18"/>
        <v>3395</v>
      </c>
      <c r="M47" s="5">
        <f t="shared" ref="M47:Q48" si="20">+M22</f>
        <v>0</v>
      </c>
      <c r="N47" s="5">
        <f t="shared" si="20"/>
        <v>0</v>
      </c>
      <c r="O47" s="5">
        <f t="shared" si="20"/>
        <v>5.2430000000000003</v>
      </c>
      <c r="P47" s="5">
        <f t="shared" si="20"/>
        <v>3.609</v>
      </c>
      <c r="Q47" s="5">
        <f t="shared" si="20"/>
        <v>1.65</v>
      </c>
      <c r="R47" s="5">
        <v>1</v>
      </c>
      <c r="S47" s="6">
        <v>48937.75</v>
      </c>
    </row>
    <row r="48" spans="1:19" ht="26.4" customHeight="1" x14ac:dyDescent="0.3">
      <c r="A48" s="8">
        <v>38</v>
      </c>
      <c r="B48" s="77"/>
      <c r="C48" s="47"/>
      <c r="D48" s="3" t="s">
        <v>28</v>
      </c>
      <c r="E48" s="1" t="s">
        <v>20</v>
      </c>
      <c r="F48" s="1" t="s">
        <v>1</v>
      </c>
      <c r="G48" s="4">
        <f t="shared" si="0"/>
        <v>12913.84</v>
      </c>
      <c r="H48" s="5">
        <f t="shared" si="18"/>
        <v>0</v>
      </c>
      <c r="I48" s="5">
        <f t="shared" si="18"/>
        <v>0</v>
      </c>
      <c r="J48" s="5">
        <f t="shared" si="18"/>
        <v>5497.25</v>
      </c>
      <c r="K48" s="5">
        <f t="shared" si="18"/>
        <v>4021.59</v>
      </c>
      <c r="L48" s="5">
        <f t="shared" si="18"/>
        <v>3395</v>
      </c>
      <c r="M48" s="5">
        <f t="shared" si="20"/>
        <v>0</v>
      </c>
      <c r="N48" s="5">
        <f t="shared" si="20"/>
        <v>0</v>
      </c>
      <c r="O48" s="5">
        <f t="shared" si="20"/>
        <v>6.1760000000000002</v>
      </c>
      <c r="P48" s="5">
        <f t="shared" si="20"/>
        <v>1.181</v>
      </c>
      <c r="Q48" s="5">
        <f t="shared" si="20"/>
        <v>1.75</v>
      </c>
      <c r="R48" s="5">
        <v>1</v>
      </c>
      <c r="S48" s="6">
        <v>44641.77</v>
      </c>
    </row>
    <row r="49" spans="1:19" ht="29.4" customHeight="1" x14ac:dyDescent="0.3">
      <c r="A49" s="8">
        <v>39</v>
      </c>
      <c r="B49" s="85">
        <v>906110012</v>
      </c>
      <c r="C49" s="95" t="s">
        <v>32</v>
      </c>
      <c r="D49" s="3" t="s">
        <v>15</v>
      </c>
      <c r="E49" s="1" t="s">
        <v>20</v>
      </c>
      <c r="F49" s="1" t="s">
        <v>1</v>
      </c>
      <c r="G49" s="4">
        <f t="shared" si="0"/>
        <v>12913.84</v>
      </c>
      <c r="H49" s="5">
        <f t="shared" ref="H49:K51" si="21">+H11</f>
        <v>0</v>
      </c>
      <c r="I49" s="5">
        <f t="shared" si="21"/>
        <v>0</v>
      </c>
      <c r="J49" s="5">
        <f t="shared" si="21"/>
        <v>5497.25</v>
      </c>
      <c r="K49" s="5">
        <f t="shared" si="21"/>
        <v>4021.59</v>
      </c>
      <c r="L49" s="5">
        <f>+L41</f>
        <v>3395</v>
      </c>
      <c r="M49" s="5">
        <f>M11*1.2</f>
        <v>0</v>
      </c>
      <c r="N49" s="5">
        <f>+N11</f>
        <v>0</v>
      </c>
      <c r="O49" s="5">
        <f>+O11</f>
        <v>1.7310000000000001</v>
      </c>
      <c r="P49" s="5">
        <f>+P11</f>
        <v>1.9</v>
      </c>
      <c r="Q49" s="5">
        <v>1.2</v>
      </c>
      <c r="R49" s="5">
        <v>1</v>
      </c>
      <c r="S49" s="6">
        <v>21230.760000000002</v>
      </c>
    </row>
    <row r="50" spans="1:19" ht="29.4" customHeight="1" x14ac:dyDescent="0.3">
      <c r="A50" s="8">
        <v>40</v>
      </c>
      <c r="B50" s="88"/>
      <c r="C50" s="96"/>
      <c r="D50" s="3" t="s">
        <v>17</v>
      </c>
      <c r="E50" s="1" t="s">
        <v>20</v>
      </c>
      <c r="F50" s="1" t="s">
        <v>1</v>
      </c>
      <c r="G50" s="4">
        <f t="shared" si="0"/>
        <v>12913.84</v>
      </c>
      <c r="H50" s="5">
        <f t="shared" si="21"/>
        <v>0</v>
      </c>
      <c r="I50" s="5">
        <f t="shared" si="21"/>
        <v>0</v>
      </c>
      <c r="J50" s="5">
        <f t="shared" si="21"/>
        <v>5497.25</v>
      </c>
      <c r="K50" s="5">
        <f t="shared" si="21"/>
        <v>4021.59</v>
      </c>
      <c r="L50" s="5">
        <f>+L42</f>
        <v>3395</v>
      </c>
      <c r="M50" s="5">
        <f>+M13*1.2</f>
        <v>0</v>
      </c>
      <c r="N50" s="5">
        <f>+N13</f>
        <v>0</v>
      </c>
      <c r="O50" s="5">
        <f>+O13</f>
        <v>1.5799999999999998</v>
      </c>
      <c r="P50" s="5">
        <f>+P13</f>
        <v>1.0529999999999999</v>
      </c>
      <c r="Q50" s="5">
        <v>1.2</v>
      </c>
      <c r="R50" s="5">
        <v>1</v>
      </c>
      <c r="S50" s="6">
        <v>16994.39</v>
      </c>
    </row>
    <row r="51" spans="1:19" ht="29.4" customHeight="1" x14ac:dyDescent="0.3">
      <c r="A51" s="8">
        <v>41</v>
      </c>
      <c r="B51" s="88"/>
      <c r="C51" s="96"/>
      <c r="D51" s="3" t="s">
        <v>19</v>
      </c>
      <c r="E51" s="1" t="s">
        <v>20</v>
      </c>
      <c r="F51" s="1" t="s">
        <v>1</v>
      </c>
      <c r="G51" s="4">
        <f t="shared" ref="G51" si="22">+H51+I51+J51+K51+L51</f>
        <v>12913.84</v>
      </c>
      <c r="H51" s="5">
        <f t="shared" si="21"/>
        <v>0</v>
      </c>
      <c r="I51" s="5">
        <f t="shared" si="21"/>
        <v>0</v>
      </c>
      <c r="J51" s="5">
        <f t="shared" si="21"/>
        <v>5497.25</v>
      </c>
      <c r="K51" s="5">
        <f t="shared" si="21"/>
        <v>4021.59</v>
      </c>
      <c r="L51" s="5">
        <f>+L43</f>
        <v>3395</v>
      </c>
      <c r="M51" s="5">
        <f>+M43*1.2</f>
        <v>0</v>
      </c>
      <c r="N51" s="5">
        <f>+N43*1.2</f>
        <v>0</v>
      </c>
      <c r="O51" s="5">
        <f>+O43</f>
        <v>1.8839999999999999</v>
      </c>
      <c r="P51" s="5">
        <f>+P43*1.2</f>
        <v>2.2799999999999998</v>
      </c>
      <c r="Q51" s="5">
        <f>+Q43*1.2</f>
        <v>1.2</v>
      </c>
      <c r="R51" s="5">
        <v>1</v>
      </c>
      <c r="S51" s="6">
        <v>23600.05</v>
      </c>
    </row>
    <row r="52" spans="1:19" ht="29.4" customHeight="1" x14ac:dyDescent="0.3">
      <c r="A52" s="8">
        <v>42</v>
      </c>
      <c r="B52" s="88"/>
      <c r="C52" s="96"/>
      <c r="D52" s="3" t="s">
        <v>21</v>
      </c>
      <c r="E52" s="1" t="s">
        <v>20</v>
      </c>
      <c r="F52" s="1" t="s">
        <v>1</v>
      </c>
      <c r="G52" s="4">
        <f t="shared" si="0"/>
        <v>12913.84</v>
      </c>
      <c r="H52" s="5">
        <f t="shared" ref="H52:K55" si="23">+H13</f>
        <v>0</v>
      </c>
      <c r="I52" s="5">
        <f t="shared" si="23"/>
        <v>0</v>
      </c>
      <c r="J52" s="5">
        <f t="shared" si="23"/>
        <v>5497.25</v>
      </c>
      <c r="K52" s="5">
        <f t="shared" si="23"/>
        <v>4021.59</v>
      </c>
      <c r="L52" s="5">
        <f>+L43</f>
        <v>3395</v>
      </c>
      <c r="M52" s="5">
        <f>M16*1.2</f>
        <v>0</v>
      </c>
      <c r="N52" s="5">
        <f>+N16</f>
        <v>0</v>
      </c>
      <c r="O52" s="5">
        <f>+O16</f>
        <v>1.8839999999999999</v>
      </c>
      <c r="P52" s="5">
        <f>+P16</f>
        <v>1.5</v>
      </c>
      <c r="Q52" s="5">
        <v>1.2</v>
      </c>
      <c r="R52" s="5">
        <v>1</v>
      </c>
      <c r="S52" s="6">
        <v>20463.21</v>
      </c>
    </row>
    <row r="53" spans="1:19" ht="29.4" customHeight="1" x14ac:dyDescent="0.3">
      <c r="A53" s="8">
        <v>43</v>
      </c>
      <c r="B53" s="88"/>
      <c r="C53" s="96"/>
      <c r="D53" s="3" t="s">
        <v>23</v>
      </c>
      <c r="E53" s="1" t="s">
        <v>20</v>
      </c>
      <c r="F53" s="1" t="s">
        <v>1</v>
      </c>
      <c r="G53" s="4">
        <f t="shared" ref="G53:G54" si="24">+H53+I53+J53+K53+L53</f>
        <v>12913.84</v>
      </c>
      <c r="H53" s="5">
        <f t="shared" si="23"/>
        <v>0</v>
      </c>
      <c r="I53" s="5">
        <f t="shared" si="23"/>
        <v>0</v>
      </c>
      <c r="J53" s="5">
        <f t="shared" si="23"/>
        <v>5497.25</v>
      </c>
      <c r="K53" s="5">
        <f t="shared" si="23"/>
        <v>4021.59</v>
      </c>
      <c r="L53" s="5">
        <f>+L44</f>
        <v>3395</v>
      </c>
      <c r="M53" s="5">
        <f>+M18</f>
        <v>0</v>
      </c>
      <c r="N53" s="5">
        <f>+N18</f>
        <v>0</v>
      </c>
      <c r="O53" s="5">
        <f>+O18</f>
        <v>1.41</v>
      </c>
      <c r="P53" s="5">
        <f>+P18</f>
        <v>1.0529999999999999</v>
      </c>
      <c r="Q53" s="5">
        <f>+Q18</f>
        <v>1</v>
      </c>
      <c r="R53" s="5">
        <v>1</v>
      </c>
      <c r="S53" s="6">
        <v>15380.849999999999</v>
      </c>
    </row>
    <row r="54" spans="1:19" ht="29.4" customHeight="1" x14ac:dyDescent="0.3">
      <c r="A54" s="8">
        <v>44</v>
      </c>
      <c r="B54" s="88"/>
      <c r="C54" s="96"/>
      <c r="D54" s="3" t="s">
        <v>26</v>
      </c>
      <c r="E54" s="1" t="s">
        <v>20</v>
      </c>
      <c r="F54" s="1" t="s">
        <v>1</v>
      </c>
      <c r="G54" s="4">
        <f t="shared" si="24"/>
        <v>12913.84</v>
      </c>
      <c r="H54" s="5">
        <f t="shared" si="23"/>
        <v>0</v>
      </c>
      <c r="I54" s="5">
        <f t="shared" si="23"/>
        <v>0</v>
      </c>
      <c r="J54" s="5">
        <f t="shared" si="23"/>
        <v>5497.25</v>
      </c>
      <c r="K54" s="5">
        <f t="shared" si="23"/>
        <v>4021.59</v>
      </c>
      <c r="L54" s="5">
        <f>+L45</f>
        <v>3395</v>
      </c>
      <c r="M54" s="5">
        <f>+M21</f>
        <v>0</v>
      </c>
      <c r="N54" s="5">
        <f>+N21*1.2</f>
        <v>0</v>
      </c>
      <c r="O54" s="5">
        <f>+O21</f>
        <v>1</v>
      </c>
      <c r="P54" s="5">
        <f>+P21</f>
        <v>1.181</v>
      </c>
      <c r="Q54" s="5">
        <f>+Q21*1.2</f>
        <v>1.2</v>
      </c>
      <c r="R54" s="5">
        <f>+R21</f>
        <v>1</v>
      </c>
      <c r="S54" s="6">
        <v>14320.75</v>
      </c>
    </row>
    <row r="55" spans="1:19" ht="29.4" customHeight="1" x14ac:dyDescent="0.3">
      <c r="A55" s="8">
        <v>45</v>
      </c>
      <c r="B55" s="88"/>
      <c r="C55" s="96"/>
      <c r="D55" s="3" t="s">
        <v>27</v>
      </c>
      <c r="E55" s="1" t="s">
        <v>20</v>
      </c>
      <c r="F55" s="1" t="s">
        <v>1</v>
      </c>
      <c r="G55" s="4">
        <f t="shared" ref="G55:G56" si="25">+H55+I55+J55+K55+L55</f>
        <v>12913.84</v>
      </c>
      <c r="H55" s="5">
        <f t="shared" si="23"/>
        <v>0</v>
      </c>
      <c r="I55" s="5">
        <f t="shared" si="23"/>
        <v>0</v>
      </c>
      <c r="J55" s="5">
        <f t="shared" si="23"/>
        <v>5497.25</v>
      </c>
      <c r="K55" s="5">
        <f t="shared" si="23"/>
        <v>4021.59</v>
      </c>
      <c r="L55" s="5">
        <f>+L46</f>
        <v>3395</v>
      </c>
      <c r="M55" s="5">
        <f>+M22</f>
        <v>0</v>
      </c>
      <c r="N55" s="5">
        <f>N47*1.2</f>
        <v>0</v>
      </c>
      <c r="O55" s="5">
        <f>O47</f>
        <v>5.2430000000000003</v>
      </c>
      <c r="P55" s="5">
        <f>P47</f>
        <v>3.609</v>
      </c>
      <c r="Q55" s="5">
        <f>Q47*1.2</f>
        <v>1.9799999999999998</v>
      </c>
      <c r="R55" s="5">
        <f>+R22</f>
        <v>1</v>
      </c>
      <c r="S55" s="6">
        <v>50058.1</v>
      </c>
    </row>
    <row r="56" spans="1:19" ht="29.4" customHeight="1" x14ac:dyDescent="0.3">
      <c r="A56" s="8">
        <v>46</v>
      </c>
      <c r="B56" s="88"/>
      <c r="C56" s="96"/>
      <c r="D56" s="3" t="s">
        <v>25</v>
      </c>
      <c r="E56" s="1" t="s">
        <v>20</v>
      </c>
      <c r="F56" s="1" t="s">
        <v>1</v>
      </c>
      <c r="G56" s="4">
        <f t="shared" si="25"/>
        <v>12913.84</v>
      </c>
      <c r="H56" s="5">
        <f t="shared" ref="H56:P56" si="26">+H20</f>
        <v>0</v>
      </c>
      <c r="I56" s="5">
        <f t="shared" si="26"/>
        <v>0</v>
      </c>
      <c r="J56" s="5">
        <f t="shared" si="26"/>
        <v>5497.25</v>
      </c>
      <c r="K56" s="5">
        <f t="shared" si="26"/>
        <v>4021.59</v>
      </c>
      <c r="L56" s="5">
        <f t="shared" si="26"/>
        <v>3395</v>
      </c>
      <c r="M56" s="5">
        <f t="shared" si="26"/>
        <v>0</v>
      </c>
      <c r="N56" s="5">
        <f t="shared" si="26"/>
        <v>0</v>
      </c>
      <c r="O56" s="5">
        <f t="shared" si="26"/>
        <v>1.9339999999999999</v>
      </c>
      <c r="P56" s="5">
        <f t="shared" si="26"/>
        <v>1</v>
      </c>
      <c r="Q56" s="5">
        <f>+Q20*1.2</f>
        <v>1.2</v>
      </c>
      <c r="R56" s="5">
        <f>+R20</f>
        <v>1</v>
      </c>
      <c r="S56" s="6">
        <v>18727.27</v>
      </c>
    </row>
    <row r="57" spans="1:19" ht="37.5" customHeight="1" x14ac:dyDescent="0.3">
      <c r="A57" s="8">
        <v>47</v>
      </c>
      <c r="B57" s="94"/>
      <c r="C57" s="97"/>
      <c r="D57" s="3" t="s">
        <v>22</v>
      </c>
      <c r="E57" s="1" t="s">
        <v>20</v>
      </c>
      <c r="F57" s="1" t="s">
        <v>1</v>
      </c>
      <c r="G57" s="4">
        <f t="shared" si="0"/>
        <v>12913.84</v>
      </c>
      <c r="H57" s="5">
        <f>+H16</f>
        <v>0</v>
      </c>
      <c r="I57" s="5">
        <f>+I16</f>
        <v>0</v>
      </c>
      <c r="J57" s="5">
        <f>+J16</f>
        <v>5497.25</v>
      </c>
      <c r="K57" s="5">
        <f>+K16</f>
        <v>4021.59</v>
      </c>
      <c r="L57" s="5">
        <f>+L44</f>
        <v>3395</v>
      </c>
      <c r="M57" s="5">
        <f>+M17*1.2</f>
        <v>0</v>
      </c>
      <c r="N57" s="5">
        <f>+N17</f>
        <v>0</v>
      </c>
      <c r="O57" s="5">
        <f>+O17</f>
        <v>1.8839999999999999</v>
      </c>
      <c r="P57" s="5">
        <f>+P17</f>
        <v>1.181</v>
      </c>
      <c r="Q57" s="5">
        <f>1.2*1.25</f>
        <v>1.5</v>
      </c>
      <c r="R57" s="5">
        <v>1</v>
      </c>
      <c r="S57" s="6">
        <v>20198.82</v>
      </c>
    </row>
    <row r="58" spans="1:19" ht="31.95" customHeight="1" x14ac:dyDescent="0.3">
      <c r="A58" s="8">
        <v>48</v>
      </c>
      <c r="B58" s="44">
        <v>906110013</v>
      </c>
      <c r="C58" s="80" t="s">
        <v>33</v>
      </c>
      <c r="D58" s="3" t="s">
        <v>16</v>
      </c>
      <c r="E58" s="1" t="s">
        <v>20</v>
      </c>
      <c r="F58" s="1" t="s">
        <v>1</v>
      </c>
      <c r="G58" s="4">
        <f t="shared" si="0"/>
        <v>12913.84</v>
      </c>
      <c r="H58" s="5">
        <f t="shared" ref="H58:K62" si="27">+H11</f>
        <v>0</v>
      </c>
      <c r="I58" s="5">
        <f t="shared" si="27"/>
        <v>0</v>
      </c>
      <c r="J58" s="5">
        <f t="shared" si="27"/>
        <v>5497.25</v>
      </c>
      <c r="K58" s="5">
        <f t="shared" si="27"/>
        <v>4021.59</v>
      </c>
      <c r="L58" s="5">
        <f>+L41</f>
        <v>3395</v>
      </c>
      <c r="M58" s="5">
        <f>+M12</f>
        <v>0</v>
      </c>
      <c r="N58" s="5">
        <f>+N12</f>
        <v>0</v>
      </c>
      <c r="O58" s="5">
        <f>+O12</f>
        <v>1.41</v>
      </c>
      <c r="P58" s="5">
        <f>+P12</f>
        <v>1.181</v>
      </c>
      <c r="Q58" s="5">
        <v>1</v>
      </c>
      <c r="R58" s="5">
        <v>1</v>
      </c>
      <c r="S58" s="6">
        <v>15895.619999999999</v>
      </c>
    </row>
    <row r="59" spans="1:19" ht="31.95" customHeight="1" x14ac:dyDescent="0.3">
      <c r="A59" s="8">
        <v>49</v>
      </c>
      <c r="B59" s="79"/>
      <c r="C59" s="81"/>
      <c r="D59" s="3" t="s">
        <v>18</v>
      </c>
      <c r="E59" s="1" t="s">
        <v>20</v>
      </c>
      <c r="F59" s="1" t="s">
        <v>1</v>
      </c>
      <c r="G59" s="4">
        <f t="shared" si="0"/>
        <v>12913.84</v>
      </c>
      <c r="H59" s="5">
        <f t="shared" si="27"/>
        <v>0</v>
      </c>
      <c r="I59" s="5">
        <f t="shared" si="27"/>
        <v>0</v>
      </c>
      <c r="J59" s="5">
        <f t="shared" si="27"/>
        <v>5497.25</v>
      </c>
      <c r="K59" s="5">
        <f t="shared" si="27"/>
        <v>4021.59</v>
      </c>
      <c r="L59" s="5">
        <f>+L42</f>
        <v>3395</v>
      </c>
      <c r="M59" s="5">
        <f>+M14</f>
        <v>0</v>
      </c>
      <c r="N59" s="5">
        <f>+N14</f>
        <v>0</v>
      </c>
      <c r="O59" s="5">
        <f>+O14</f>
        <v>1.8839999999999999</v>
      </c>
      <c r="P59" s="5">
        <f>+P14</f>
        <v>1.0529999999999999</v>
      </c>
      <c r="Q59" s="5">
        <v>1</v>
      </c>
      <c r="R59" s="5">
        <v>1</v>
      </c>
      <c r="S59" s="6">
        <v>17986.55</v>
      </c>
    </row>
    <row r="60" spans="1:19" ht="31.95" customHeight="1" x14ac:dyDescent="0.3">
      <c r="A60" s="8">
        <v>50</v>
      </c>
      <c r="B60" s="79"/>
      <c r="C60" s="81"/>
      <c r="D60" s="3" t="s">
        <v>24</v>
      </c>
      <c r="E60" s="1" t="s">
        <v>20</v>
      </c>
      <c r="F60" s="1" t="s">
        <v>1</v>
      </c>
      <c r="G60" s="4">
        <f t="shared" si="0"/>
        <v>12913.84</v>
      </c>
      <c r="H60" s="5">
        <f t="shared" si="27"/>
        <v>0</v>
      </c>
      <c r="I60" s="5">
        <f t="shared" si="27"/>
        <v>0</v>
      </c>
      <c r="J60" s="5">
        <f t="shared" si="27"/>
        <v>5497.25</v>
      </c>
      <c r="K60" s="5">
        <f t="shared" si="27"/>
        <v>4021.59</v>
      </c>
      <c r="L60" s="5">
        <f>+L43</f>
        <v>3395</v>
      </c>
      <c r="M60" s="5">
        <f t="shared" ref="M60:P62" si="28">+M19</f>
        <v>0</v>
      </c>
      <c r="N60" s="5">
        <f t="shared" si="28"/>
        <v>0</v>
      </c>
      <c r="O60" s="5">
        <f t="shared" si="28"/>
        <v>1.9339999999999999</v>
      </c>
      <c r="P60" s="5">
        <f t="shared" si="28"/>
        <v>1.181</v>
      </c>
      <c r="Q60" s="5">
        <v>1</v>
      </c>
      <c r="R60" s="5">
        <v>1</v>
      </c>
      <c r="S60" s="6">
        <v>18776.18</v>
      </c>
    </row>
    <row r="61" spans="1:19" ht="31.95" customHeight="1" x14ac:dyDescent="0.3">
      <c r="A61" s="8">
        <v>51</v>
      </c>
      <c r="B61" s="79"/>
      <c r="C61" s="81"/>
      <c r="D61" s="3" t="s">
        <v>25</v>
      </c>
      <c r="E61" s="1" t="s">
        <v>20</v>
      </c>
      <c r="F61" s="1" t="s">
        <v>1</v>
      </c>
      <c r="G61" s="4">
        <f t="shared" si="0"/>
        <v>12913.84</v>
      </c>
      <c r="H61" s="5">
        <f t="shared" si="27"/>
        <v>0</v>
      </c>
      <c r="I61" s="5">
        <f t="shared" si="27"/>
        <v>0</v>
      </c>
      <c r="J61" s="5">
        <f t="shared" si="27"/>
        <v>5497.25</v>
      </c>
      <c r="K61" s="5">
        <f t="shared" si="27"/>
        <v>4021.59</v>
      </c>
      <c r="L61" s="5">
        <f>+L44</f>
        <v>3395</v>
      </c>
      <c r="M61" s="5">
        <f t="shared" si="28"/>
        <v>0</v>
      </c>
      <c r="N61" s="5">
        <f t="shared" si="28"/>
        <v>0</v>
      </c>
      <c r="O61" s="5">
        <f t="shared" si="28"/>
        <v>1.9339999999999999</v>
      </c>
      <c r="P61" s="5">
        <f t="shared" si="28"/>
        <v>1</v>
      </c>
      <c r="Q61" s="5">
        <v>1</v>
      </c>
      <c r="R61" s="5">
        <v>1</v>
      </c>
      <c r="S61" s="6">
        <v>18048.27</v>
      </c>
    </row>
    <row r="62" spans="1:19" ht="31.95" customHeight="1" x14ac:dyDescent="0.3">
      <c r="A62" s="8">
        <v>52</v>
      </c>
      <c r="B62" s="45"/>
      <c r="C62" s="82"/>
      <c r="D62" s="3" t="s">
        <v>26</v>
      </c>
      <c r="E62" s="1" t="s">
        <v>20</v>
      </c>
      <c r="F62" s="1" t="s">
        <v>1</v>
      </c>
      <c r="G62" s="4">
        <f t="shared" si="0"/>
        <v>12913.84</v>
      </c>
      <c r="H62" s="5">
        <f t="shared" si="27"/>
        <v>0</v>
      </c>
      <c r="I62" s="5">
        <f t="shared" si="27"/>
        <v>0</v>
      </c>
      <c r="J62" s="5">
        <f t="shared" si="27"/>
        <v>5497.25</v>
      </c>
      <c r="K62" s="5">
        <f t="shared" si="27"/>
        <v>4021.59</v>
      </c>
      <c r="L62" s="5">
        <f>+L45</f>
        <v>3395</v>
      </c>
      <c r="M62" s="5">
        <f t="shared" si="28"/>
        <v>0</v>
      </c>
      <c r="N62" s="5">
        <f t="shared" si="28"/>
        <v>0</v>
      </c>
      <c r="O62" s="5">
        <f t="shared" si="28"/>
        <v>1</v>
      </c>
      <c r="P62" s="5">
        <f t="shared" si="28"/>
        <v>1.181</v>
      </c>
      <c r="Q62" s="5">
        <v>1.4</v>
      </c>
      <c r="R62" s="5">
        <v>1</v>
      </c>
      <c r="S62" s="6">
        <v>14999.75</v>
      </c>
    </row>
    <row r="63" spans="1:19" ht="33" customHeight="1" x14ac:dyDescent="0.3">
      <c r="A63" s="8">
        <v>53</v>
      </c>
      <c r="B63" s="44">
        <v>906110014</v>
      </c>
      <c r="C63" s="95" t="s">
        <v>34</v>
      </c>
      <c r="D63" s="3" t="s">
        <v>15</v>
      </c>
      <c r="E63" s="1" t="s">
        <v>20</v>
      </c>
      <c r="F63" s="1" t="s">
        <v>1</v>
      </c>
      <c r="G63" s="4">
        <f t="shared" si="0"/>
        <v>12913.84</v>
      </c>
      <c r="H63" s="5">
        <f t="shared" ref="H63:L70" si="29">+H11</f>
        <v>0</v>
      </c>
      <c r="I63" s="5">
        <f t="shared" si="29"/>
        <v>0</v>
      </c>
      <c r="J63" s="5">
        <f t="shared" si="29"/>
        <v>5497.25</v>
      </c>
      <c r="K63" s="5">
        <f t="shared" si="29"/>
        <v>4021.59</v>
      </c>
      <c r="L63" s="5">
        <f t="shared" si="29"/>
        <v>3395</v>
      </c>
      <c r="M63" s="5">
        <f>+M11*1.2</f>
        <v>0</v>
      </c>
      <c r="N63" s="5">
        <f>+N11</f>
        <v>0</v>
      </c>
      <c r="O63" s="5">
        <f>+O11</f>
        <v>1.7310000000000001</v>
      </c>
      <c r="P63" s="5">
        <f>+P11</f>
        <v>1.9</v>
      </c>
      <c r="Q63" s="5">
        <v>1.2</v>
      </c>
      <c r="R63" s="5">
        <v>1</v>
      </c>
      <c r="S63" s="6">
        <v>21230.760000000002</v>
      </c>
    </row>
    <row r="64" spans="1:19" ht="33" customHeight="1" x14ac:dyDescent="0.3">
      <c r="A64" s="8">
        <v>54</v>
      </c>
      <c r="B64" s="79"/>
      <c r="C64" s="96"/>
      <c r="D64" s="3" t="s">
        <v>16</v>
      </c>
      <c r="E64" s="1" t="s">
        <v>20</v>
      </c>
      <c r="F64" s="1" t="s">
        <v>1</v>
      </c>
      <c r="G64" s="4">
        <f t="shared" si="0"/>
        <v>12913.84</v>
      </c>
      <c r="H64" s="5">
        <f t="shared" si="29"/>
        <v>0</v>
      </c>
      <c r="I64" s="5">
        <f t="shared" si="29"/>
        <v>0</v>
      </c>
      <c r="J64" s="5">
        <f t="shared" si="29"/>
        <v>5497.25</v>
      </c>
      <c r="K64" s="5">
        <f t="shared" si="29"/>
        <v>4021.59</v>
      </c>
      <c r="L64" s="5">
        <f t="shared" si="29"/>
        <v>3395</v>
      </c>
      <c r="M64" s="5">
        <f>+M12*1.2</f>
        <v>0</v>
      </c>
      <c r="N64" s="5">
        <f>+N58</f>
        <v>0</v>
      </c>
      <c r="O64" s="5">
        <f>+O58</f>
        <v>1.41</v>
      </c>
      <c r="P64" s="5">
        <f>+P58</f>
        <v>1.181</v>
      </c>
      <c r="Q64" s="5">
        <v>1.2</v>
      </c>
      <c r="R64" s="5">
        <v>1</v>
      </c>
      <c r="S64" s="6">
        <v>16574.62</v>
      </c>
    </row>
    <row r="65" spans="1:19" ht="33" customHeight="1" x14ac:dyDescent="0.3">
      <c r="A65" s="8">
        <v>55</v>
      </c>
      <c r="B65" s="79"/>
      <c r="C65" s="96"/>
      <c r="D65" s="3" t="s">
        <v>17</v>
      </c>
      <c r="E65" s="1" t="s">
        <v>20</v>
      </c>
      <c r="F65" s="1" t="s">
        <v>1</v>
      </c>
      <c r="G65" s="4">
        <f t="shared" si="0"/>
        <v>12913.84</v>
      </c>
      <c r="H65" s="5">
        <f t="shared" si="29"/>
        <v>0</v>
      </c>
      <c r="I65" s="5">
        <f t="shared" si="29"/>
        <v>0</v>
      </c>
      <c r="J65" s="5">
        <f t="shared" si="29"/>
        <v>5497.25</v>
      </c>
      <c r="K65" s="5">
        <f t="shared" si="29"/>
        <v>4021.59</v>
      </c>
      <c r="L65" s="5">
        <f t="shared" si="29"/>
        <v>3395</v>
      </c>
      <c r="M65" s="5">
        <f>M13*1.2</f>
        <v>0</v>
      </c>
      <c r="N65" s="5">
        <f>+N13</f>
        <v>0</v>
      </c>
      <c r="O65" s="5">
        <f>+O13</f>
        <v>1.5799999999999998</v>
      </c>
      <c r="P65" s="5">
        <f>+P13</f>
        <v>1.0529999999999999</v>
      </c>
      <c r="Q65" s="5">
        <v>1.2</v>
      </c>
      <c r="R65" s="5">
        <v>1</v>
      </c>
      <c r="S65" s="6">
        <v>16994.39</v>
      </c>
    </row>
    <row r="66" spans="1:19" ht="33" customHeight="1" x14ac:dyDescent="0.3">
      <c r="A66" s="8">
        <v>56</v>
      </c>
      <c r="B66" s="79"/>
      <c r="C66" s="96"/>
      <c r="D66" s="3" t="s">
        <v>18</v>
      </c>
      <c r="E66" s="1" t="s">
        <v>20</v>
      </c>
      <c r="F66" s="1" t="s">
        <v>1</v>
      </c>
      <c r="G66" s="4">
        <f t="shared" si="0"/>
        <v>12913.84</v>
      </c>
      <c r="H66" s="5">
        <f t="shared" si="29"/>
        <v>0</v>
      </c>
      <c r="I66" s="5">
        <f t="shared" si="29"/>
        <v>0</v>
      </c>
      <c r="J66" s="5">
        <f t="shared" si="29"/>
        <v>5497.25</v>
      </c>
      <c r="K66" s="5">
        <f t="shared" si="29"/>
        <v>4021.59</v>
      </c>
      <c r="L66" s="5">
        <f t="shared" si="29"/>
        <v>3395</v>
      </c>
      <c r="M66" s="5">
        <f>+M14*1.2</f>
        <v>0</v>
      </c>
      <c r="N66" s="5">
        <f>+N14</f>
        <v>0</v>
      </c>
      <c r="O66" s="5">
        <f>+O59</f>
        <v>1.8839999999999999</v>
      </c>
      <c r="P66" s="5">
        <f>+P59</f>
        <v>1.0529999999999999</v>
      </c>
      <c r="Q66" s="5">
        <v>1.2</v>
      </c>
      <c r="R66" s="5">
        <v>1</v>
      </c>
      <c r="S66" s="6">
        <v>18665.55</v>
      </c>
    </row>
    <row r="67" spans="1:19" ht="33" customHeight="1" x14ac:dyDescent="0.3">
      <c r="A67" s="8">
        <v>57</v>
      </c>
      <c r="B67" s="79"/>
      <c r="C67" s="96"/>
      <c r="D67" s="3" t="s">
        <v>19</v>
      </c>
      <c r="E67" s="1" t="s">
        <v>20</v>
      </c>
      <c r="F67" s="1" t="s">
        <v>1</v>
      </c>
      <c r="G67" s="4">
        <f t="shared" si="0"/>
        <v>12913.84</v>
      </c>
      <c r="H67" s="5">
        <f t="shared" si="29"/>
        <v>0</v>
      </c>
      <c r="I67" s="5">
        <f t="shared" si="29"/>
        <v>0</v>
      </c>
      <c r="J67" s="5">
        <f t="shared" si="29"/>
        <v>5497.25</v>
      </c>
      <c r="K67" s="5">
        <f t="shared" si="29"/>
        <v>4021.59</v>
      </c>
      <c r="L67" s="5">
        <f t="shared" si="29"/>
        <v>3395</v>
      </c>
      <c r="M67" s="5">
        <f>+M15*1.2</f>
        <v>0</v>
      </c>
      <c r="N67" s="5">
        <f>+N15</f>
        <v>0</v>
      </c>
      <c r="O67" s="5">
        <f>+O15</f>
        <v>1.8839999999999999</v>
      </c>
      <c r="P67" s="5">
        <f>+P15</f>
        <v>1.9</v>
      </c>
      <c r="Q67" s="5">
        <v>1.2</v>
      </c>
      <c r="R67" s="5">
        <v>1</v>
      </c>
      <c r="S67" s="6">
        <v>22071.84</v>
      </c>
    </row>
    <row r="68" spans="1:19" ht="33" customHeight="1" x14ac:dyDescent="0.3">
      <c r="A68" s="8">
        <v>58</v>
      </c>
      <c r="B68" s="79"/>
      <c r="C68" s="96"/>
      <c r="D68" s="3" t="s">
        <v>21</v>
      </c>
      <c r="E68" s="1" t="s">
        <v>20</v>
      </c>
      <c r="F68" s="1" t="s">
        <v>1</v>
      </c>
      <c r="G68" s="4">
        <f t="shared" si="0"/>
        <v>12913.84</v>
      </c>
      <c r="H68" s="5">
        <f t="shared" si="29"/>
        <v>0</v>
      </c>
      <c r="I68" s="5">
        <f t="shared" si="29"/>
        <v>0</v>
      </c>
      <c r="J68" s="5">
        <f t="shared" si="29"/>
        <v>5497.25</v>
      </c>
      <c r="K68" s="5">
        <f t="shared" si="29"/>
        <v>4021.59</v>
      </c>
      <c r="L68" s="5">
        <f t="shared" si="29"/>
        <v>3395</v>
      </c>
      <c r="M68" s="5">
        <f>+M16*1.2</f>
        <v>0</v>
      </c>
      <c r="N68" s="5">
        <f>+N16</f>
        <v>0</v>
      </c>
      <c r="O68" s="5">
        <f>+O16</f>
        <v>1.8839999999999999</v>
      </c>
      <c r="P68" s="5">
        <f>+P16</f>
        <v>1.5</v>
      </c>
      <c r="Q68" s="5">
        <v>1.2</v>
      </c>
      <c r="R68" s="5">
        <v>1</v>
      </c>
      <c r="S68" s="6">
        <v>20463.21</v>
      </c>
    </row>
    <row r="69" spans="1:19" ht="33" customHeight="1" x14ac:dyDescent="0.3">
      <c r="A69" s="8">
        <v>59</v>
      </c>
      <c r="B69" s="79"/>
      <c r="C69" s="96"/>
      <c r="D69" s="3" t="s">
        <v>23</v>
      </c>
      <c r="E69" s="1" t="s">
        <v>20</v>
      </c>
      <c r="F69" s="1" t="s">
        <v>1</v>
      </c>
      <c r="G69" s="4">
        <f t="shared" si="0"/>
        <v>12913.84</v>
      </c>
      <c r="H69" s="5">
        <f t="shared" si="29"/>
        <v>0</v>
      </c>
      <c r="I69" s="5">
        <f t="shared" si="29"/>
        <v>0</v>
      </c>
      <c r="J69" s="5">
        <f t="shared" si="29"/>
        <v>5497.25</v>
      </c>
      <c r="K69" s="5">
        <f t="shared" si="29"/>
        <v>4021.59</v>
      </c>
      <c r="L69" s="5">
        <f t="shared" si="29"/>
        <v>3395</v>
      </c>
      <c r="M69" s="5">
        <f>+M18*1.2</f>
        <v>0</v>
      </c>
      <c r="N69" s="5">
        <f t="shared" ref="N69:P70" si="30">+N18</f>
        <v>0</v>
      </c>
      <c r="O69" s="5">
        <f t="shared" si="30"/>
        <v>1.41</v>
      </c>
      <c r="P69" s="5">
        <f t="shared" si="30"/>
        <v>1.0529999999999999</v>
      </c>
      <c r="Q69" s="5">
        <v>1.2</v>
      </c>
      <c r="R69" s="5">
        <v>1</v>
      </c>
      <c r="S69" s="6">
        <v>16059.849999999999</v>
      </c>
    </row>
    <row r="70" spans="1:19" ht="33" customHeight="1" x14ac:dyDescent="0.3">
      <c r="A70" s="8">
        <v>60</v>
      </c>
      <c r="B70" s="79"/>
      <c r="C70" s="96"/>
      <c r="D70" s="3" t="s">
        <v>24</v>
      </c>
      <c r="E70" s="1" t="s">
        <v>20</v>
      </c>
      <c r="F70" s="1" t="s">
        <v>1</v>
      </c>
      <c r="G70" s="4">
        <f t="shared" ref="G70" si="31">+H70+I70+J70+K70+L70</f>
        <v>12913.84</v>
      </c>
      <c r="H70" s="5">
        <f t="shared" si="29"/>
        <v>0</v>
      </c>
      <c r="I70" s="5">
        <f t="shared" si="29"/>
        <v>0</v>
      </c>
      <c r="J70" s="5">
        <f t="shared" si="29"/>
        <v>5497.25</v>
      </c>
      <c r="K70" s="5">
        <f t="shared" si="29"/>
        <v>4021.59</v>
      </c>
      <c r="L70" s="5">
        <f t="shared" si="29"/>
        <v>3395</v>
      </c>
      <c r="M70" s="5">
        <f>+M19*1.2</f>
        <v>0</v>
      </c>
      <c r="N70" s="5">
        <f t="shared" si="30"/>
        <v>0</v>
      </c>
      <c r="O70" s="5">
        <f t="shared" si="30"/>
        <v>1.9339999999999999</v>
      </c>
      <c r="P70" s="5">
        <f t="shared" si="30"/>
        <v>1.181</v>
      </c>
      <c r="Q70" s="5">
        <v>1.2</v>
      </c>
      <c r="R70" s="5">
        <v>1</v>
      </c>
      <c r="S70" s="6">
        <v>19455.18</v>
      </c>
    </row>
    <row r="71" spans="1:19" ht="33" customHeight="1" x14ac:dyDescent="0.3">
      <c r="A71" s="8">
        <v>61</v>
      </c>
      <c r="B71" s="79"/>
      <c r="C71" s="96"/>
      <c r="D71" s="3" t="s">
        <v>26</v>
      </c>
      <c r="E71" s="1" t="s">
        <v>20</v>
      </c>
      <c r="F71" s="1" t="s">
        <v>1</v>
      </c>
      <c r="G71" s="4">
        <f t="shared" si="0"/>
        <v>12913.84</v>
      </c>
      <c r="H71" s="5">
        <f t="shared" ref="H71:L72" si="32">+H18</f>
        <v>0</v>
      </c>
      <c r="I71" s="5">
        <f t="shared" si="32"/>
        <v>0</v>
      </c>
      <c r="J71" s="5">
        <f t="shared" si="32"/>
        <v>5497.25</v>
      </c>
      <c r="K71" s="5">
        <f t="shared" si="32"/>
        <v>4021.59</v>
      </c>
      <c r="L71" s="5">
        <f t="shared" si="32"/>
        <v>3395</v>
      </c>
      <c r="M71" s="5">
        <f>+M21*1.2</f>
        <v>0</v>
      </c>
      <c r="N71" s="5">
        <f t="shared" ref="N71:P72" si="33">+N21</f>
        <v>0</v>
      </c>
      <c r="O71" s="5">
        <f t="shared" si="33"/>
        <v>1</v>
      </c>
      <c r="P71" s="5">
        <f t="shared" si="33"/>
        <v>1.181</v>
      </c>
      <c r="Q71" s="5">
        <v>1.2</v>
      </c>
      <c r="R71" s="5">
        <v>1</v>
      </c>
      <c r="S71" s="6">
        <v>14320.75</v>
      </c>
    </row>
    <row r="72" spans="1:19" ht="33" customHeight="1" x14ac:dyDescent="0.3">
      <c r="A72" s="8">
        <v>62</v>
      </c>
      <c r="B72" s="45"/>
      <c r="C72" s="97"/>
      <c r="D72" s="3" t="s">
        <v>27</v>
      </c>
      <c r="E72" s="1" t="s">
        <v>20</v>
      </c>
      <c r="F72" s="1" t="s">
        <v>1</v>
      </c>
      <c r="G72" s="4">
        <f t="shared" si="0"/>
        <v>12913.84</v>
      </c>
      <c r="H72" s="5">
        <f t="shared" si="32"/>
        <v>0</v>
      </c>
      <c r="I72" s="5">
        <f t="shared" si="32"/>
        <v>0</v>
      </c>
      <c r="J72" s="5">
        <f t="shared" si="32"/>
        <v>5497.25</v>
      </c>
      <c r="K72" s="5">
        <f t="shared" si="32"/>
        <v>4021.59</v>
      </c>
      <c r="L72" s="5">
        <f t="shared" si="32"/>
        <v>3395</v>
      </c>
      <c r="M72" s="5">
        <f>+M22</f>
        <v>0</v>
      </c>
      <c r="N72" s="5">
        <f t="shared" si="33"/>
        <v>0</v>
      </c>
      <c r="O72" s="5">
        <f t="shared" si="33"/>
        <v>5.2430000000000003</v>
      </c>
      <c r="P72" s="5">
        <f t="shared" si="33"/>
        <v>3.609</v>
      </c>
      <c r="Q72" s="5">
        <f>Q22*1.2</f>
        <v>1.9799999999999998</v>
      </c>
      <c r="R72" s="5">
        <v>1</v>
      </c>
      <c r="S72" s="6">
        <v>50058.1</v>
      </c>
    </row>
    <row r="73" spans="1:19" ht="34.950000000000003" customHeight="1" x14ac:dyDescent="0.3">
      <c r="A73" s="8">
        <v>63</v>
      </c>
      <c r="B73" s="44">
        <v>906110015</v>
      </c>
      <c r="C73" s="91" t="s">
        <v>35</v>
      </c>
      <c r="D73" s="3" t="s">
        <v>15</v>
      </c>
      <c r="E73" s="1" t="s">
        <v>20</v>
      </c>
      <c r="F73" s="1" t="s">
        <v>1</v>
      </c>
      <c r="G73" s="4">
        <f t="shared" si="0"/>
        <v>12913.84</v>
      </c>
      <c r="H73" s="5">
        <f t="shared" ref="H73:L75" si="34">+H63</f>
        <v>0</v>
      </c>
      <c r="I73" s="5">
        <f t="shared" si="34"/>
        <v>0</v>
      </c>
      <c r="J73" s="5">
        <f t="shared" si="34"/>
        <v>5497.25</v>
      </c>
      <c r="K73" s="5">
        <f t="shared" si="34"/>
        <v>4021.59</v>
      </c>
      <c r="L73" s="5">
        <f t="shared" si="34"/>
        <v>3395</v>
      </c>
      <c r="M73" s="5">
        <f>+M11*1.2</f>
        <v>0</v>
      </c>
      <c r="N73" s="5">
        <f>+N11</f>
        <v>0</v>
      </c>
      <c r="O73" s="5">
        <f>+O11</f>
        <v>1.7310000000000001</v>
      </c>
      <c r="P73" s="5">
        <f>+P11</f>
        <v>1.9</v>
      </c>
      <c r="Q73" s="5">
        <v>1.2</v>
      </c>
      <c r="R73" s="5">
        <v>1</v>
      </c>
      <c r="S73" s="6">
        <v>21230.760000000002</v>
      </c>
    </row>
    <row r="74" spans="1:19" ht="34.950000000000003" customHeight="1" x14ac:dyDescent="0.3">
      <c r="A74" s="8">
        <v>64</v>
      </c>
      <c r="B74" s="79"/>
      <c r="C74" s="92"/>
      <c r="D74" s="3" t="s">
        <v>17</v>
      </c>
      <c r="E74" s="1" t="s">
        <v>20</v>
      </c>
      <c r="F74" s="1" t="s">
        <v>1</v>
      </c>
      <c r="G74" s="4">
        <f t="shared" ref="G74:G77" si="35">+H74+I74+J74+K74+L74</f>
        <v>12913.84</v>
      </c>
      <c r="H74" s="5">
        <f t="shared" si="34"/>
        <v>0</v>
      </c>
      <c r="I74" s="5">
        <f t="shared" si="34"/>
        <v>0</v>
      </c>
      <c r="J74" s="5">
        <f t="shared" si="34"/>
        <v>5497.25</v>
      </c>
      <c r="K74" s="5">
        <f t="shared" si="34"/>
        <v>4021.59</v>
      </c>
      <c r="L74" s="5">
        <f t="shared" si="34"/>
        <v>3395</v>
      </c>
      <c r="M74" s="5">
        <f>+M13*1.2</f>
        <v>0</v>
      </c>
      <c r="N74" s="5">
        <f>+N13</f>
        <v>0</v>
      </c>
      <c r="O74" s="5">
        <f>+O13</f>
        <v>1.5799999999999998</v>
      </c>
      <c r="P74" s="5">
        <f>+P13</f>
        <v>1.0529999999999999</v>
      </c>
      <c r="Q74" s="5">
        <v>1.2</v>
      </c>
      <c r="R74" s="5">
        <v>1</v>
      </c>
      <c r="S74" s="6">
        <v>16994.39</v>
      </c>
    </row>
    <row r="75" spans="1:19" ht="34.950000000000003" customHeight="1" x14ac:dyDescent="0.3">
      <c r="A75" s="8">
        <v>65</v>
      </c>
      <c r="B75" s="79"/>
      <c r="C75" s="92"/>
      <c r="D75" s="3" t="s">
        <v>21</v>
      </c>
      <c r="E75" s="1" t="s">
        <v>20</v>
      </c>
      <c r="F75" s="1" t="s">
        <v>1</v>
      </c>
      <c r="G75" s="4">
        <f t="shared" si="35"/>
        <v>12913.84</v>
      </c>
      <c r="H75" s="5">
        <f t="shared" si="34"/>
        <v>0</v>
      </c>
      <c r="I75" s="5">
        <f t="shared" si="34"/>
        <v>0</v>
      </c>
      <c r="J75" s="5">
        <f t="shared" si="34"/>
        <v>5497.25</v>
      </c>
      <c r="K75" s="5">
        <f t="shared" si="34"/>
        <v>4021.59</v>
      </c>
      <c r="L75" s="5">
        <f t="shared" si="34"/>
        <v>3395</v>
      </c>
      <c r="M75" s="5">
        <f>+M16*1.2</f>
        <v>0</v>
      </c>
      <c r="N75" s="5">
        <f>+N16</f>
        <v>0</v>
      </c>
      <c r="O75" s="5">
        <f>+O16</f>
        <v>1.8839999999999999</v>
      </c>
      <c r="P75" s="5">
        <f>+P16</f>
        <v>1.5</v>
      </c>
      <c r="Q75" s="5">
        <v>1.2</v>
      </c>
      <c r="R75" s="5">
        <v>1</v>
      </c>
      <c r="S75" s="6">
        <v>20463.21</v>
      </c>
    </row>
    <row r="76" spans="1:19" ht="34.950000000000003" customHeight="1" x14ac:dyDescent="0.3">
      <c r="A76" s="8">
        <v>66</v>
      </c>
      <c r="B76" s="79"/>
      <c r="C76" s="92"/>
      <c r="D76" s="3" t="s">
        <v>19</v>
      </c>
      <c r="E76" s="1" t="s">
        <v>20</v>
      </c>
      <c r="F76" s="1" t="s">
        <v>1</v>
      </c>
      <c r="G76" s="4">
        <f t="shared" si="35"/>
        <v>12913.84</v>
      </c>
      <c r="H76" s="5">
        <f t="shared" ref="H76:P76" si="36">+H15</f>
        <v>0</v>
      </c>
      <c r="I76" s="5">
        <f t="shared" si="36"/>
        <v>0</v>
      </c>
      <c r="J76" s="5">
        <f t="shared" si="36"/>
        <v>5497.25</v>
      </c>
      <c r="K76" s="5">
        <f t="shared" si="36"/>
        <v>4021.59</v>
      </c>
      <c r="L76" s="5">
        <f t="shared" si="36"/>
        <v>3395</v>
      </c>
      <c r="M76" s="5">
        <f t="shared" si="36"/>
        <v>0</v>
      </c>
      <c r="N76" s="5">
        <f t="shared" si="36"/>
        <v>0</v>
      </c>
      <c r="O76" s="5">
        <f t="shared" si="36"/>
        <v>1.8839999999999999</v>
      </c>
      <c r="P76" s="5">
        <f t="shared" si="36"/>
        <v>1.9</v>
      </c>
      <c r="Q76" s="5">
        <v>1.2</v>
      </c>
      <c r="R76" s="5">
        <v>1</v>
      </c>
      <c r="S76" s="6">
        <v>22071.84</v>
      </c>
    </row>
    <row r="77" spans="1:19" ht="34.950000000000003" customHeight="1" x14ac:dyDescent="0.3">
      <c r="A77" s="8">
        <v>67</v>
      </c>
      <c r="B77" s="45"/>
      <c r="C77" s="93"/>
      <c r="D77" s="3" t="s">
        <v>22</v>
      </c>
      <c r="E77" s="1" t="s">
        <v>20</v>
      </c>
      <c r="F77" s="1" t="s">
        <v>1</v>
      </c>
      <c r="G77" s="4">
        <f t="shared" si="35"/>
        <v>12913.84</v>
      </c>
      <c r="H77" s="5">
        <f>+H66</f>
        <v>0</v>
      </c>
      <c r="I77" s="5">
        <f>+I66</f>
        <v>0</v>
      </c>
      <c r="J77" s="5">
        <f>+J66</f>
        <v>5497.25</v>
      </c>
      <c r="K77" s="5">
        <f>+K66</f>
        <v>4021.59</v>
      </c>
      <c r="L77" s="5">
        <f>+L66</f>
        <v>3395</v>
      </c>
      <c r="M77" s="5">
        <f>+M17*1.2</f>
        <v>0</v>
      </c>
      <c r="N77" s="5">
        <f>+N17</f>
        <v>0</v>
      </c>
      <c r="O77" s="5">
        <f>+O17</f>
        <v>1.8839999999999999</v>
      </c>
      <c r="P77" s="5">
        <f>+P17</f>
        <v>1.181</v>
      </c>
      <c r="Q77" s="5">
        <f>1.2*1.25</f>
        <v>1.5</v>
      </c>
      <c r="R77" s="5">
        <v>1</v>
      </c>
      <c r="S77" s="6">
        <v>20198.82</v>
      </c>
    </row>
    <row r="78" spans="1:19" ht="31.95" customHeight="1" x14ac:dyDescent="0.3">
      <c r="A78" s="8">
        <v>68</v>
      </c>
      <c r="B78" s="44">
        <v>906110016</v>
      </c>
      <c r="C78" s="80" t="s">
        <v>36</v>
      </c>
      <c r="D78" s="3" t="s">
        <v>16</v>
      </c>
      <c r="E78" s="1" t="s">
        <v>20</v>
      </c>
      <c r="F78" s="1" t="s">
        <v>1</v>
      </c>
      <c r="G78" s="4">
        <f t="shared" ref="G78:L80" si="37">+G73</f>
        <v>12913.84</v>
      </c>
      <c r="H78" s="4">
        <f t="shared" si="37"/>
        <v>0</v>
      </c>
      <c r="I78" s="4">
        <f t="shared" si="37"/>
        <v>0</v>
      </c>
      <c r="J78" s="4">
        <f t="shared" si="37"/>
        <v>5497.25</v>
      </c>
      <c r="K78" s="4">
        <f t="shared" si="37"/>
        <v>4021.59</v>
      </c>
      <c r="L78" s="4">
        <f t="shared" si="37"/>
        <v>3395</v>
      </c>
      <c r="M78" s="5">
        <f>+M12</f>
        <v>0</v>
      </c>
      <c r="N78" s="5">
        <f>+N58</f>
        <v>0</v>
      </c>
      <c r="O78" s="5">
        <f>+O58</f>
        <v>1.41</v>
      </c>
      <c r="P78" s="5">
        <f>+P58</f>
        <v>1.181</v>
      </c>
      <c r="Q78" s="5">
        <v>1</v>
      </c>
      <c r="R78" s="5">
        <v>1</v>
      </c>
      <c r="S78" s="6">
        <v>15895.619999999999</v>
      </c>
    </row>
    <row r="79" spans="1:19" ht="31.95" customHeight="1" x14ac:dyDescent="0.3">
      <c r="A79" s="8">
        <v>69</v>
      </c>
      <c r="B79" s="79"/>
      <c r="C79" s="81"/>
      <c r="D79" s="3" t="s">
        <v>18</v>
      </c>
      <c r="E79" s="1" t="s">
        <v>20</v>
      </c>
      <c r="F79" s="1" t="s">
        <v>1</v>
      </c>
      <c r="G79" s="4">
        <f t="shared" si="37"/>
        <v>12913.84</v>
      </c>
      <c r="H79" s="4">
        <f t="shared" si="37"/>
        <v>0</v>
      </c>
      <c r="I79" s="4">
        <f t="shared" si="37"/>
        <v>0</v>
      </c>
      <c r="J79" s="4">
        <f t="shared" si="37"/>
        <v>5497.25</v>
      </c>
      <c r="K79" s="4">
        <f t="shared" si="37"/>
        <v>4021.59</v>
      </c>
      <c r="L79" s="4">
        <f t="shared" si="37"/>
        <v>3395</v>
      </c>
      <c r="M79" s="5">
        <f>+M14</f>
        <v>0</v>
      </c>
      <c r="N79" s="5">
        <f>+N66</f>
        <v>0</v>
      </c>
      <c r="O79" s="5">
        <f>+O66</f>
        <v>1.8839999999999999</v>
      </c>
      <c r="P79" s="5">
        <f>+P66</f>
        <v>1.0529999999999999</v>
      </c>
      <c r="Q79" s="5">
        <v>1</v>
      </c>
      <c r="R79" s="5">
        <v>1</v>
      </c>
      <c r="S79" s="6">
        <v>17986.55</v>
      </c>
    </row>
    <row r="80" spans="1:19" ht="31.95" customHeight="1" x14ac:dyDescent="0.3">
      <c r="A80" s="8">
        <v>70</v>
      </c>
      <c r="B80" s="79"/>
      <c r="C80" s="81"/>
      <c r="D80" s="3" t="s">
        <v>24</v>
      </c>
      <c r="E80" s="1" t="s">
        <v>20</v>
      </c>
      <c r="F80" s="1" t="s">
        <v>1</v>
      </c>
      <c r="G80" s="4">
        <f t="shared" si="37"/>
        <v>12913.84</v>
      </c>
      <c r="H80" s="4">
        <f t="shared" si="37"/>
        <v>0</v>
      </c>
      <c r="I80" s="4">
        <f t="shared" si="37"/>
        <v>0</v>
      </c>
      <c r="J80" s="4">
        <f t="shared" si="37"/>
        <v>5497.25</v>
      </c>
      <c r="K80" s="4">
        <f t="shared" si="37"/>
        <v>4021.59</v>
      </c>
      <c r="L80" s="4">
        <f t="shared" si="37"/>
        <v>3395</v>
      </c>
      <c r="M80" s="5">
        <f t="shared" ref="M80:P81" si="38">+M19</f>
        <v>0</v>
      </c>
      <c r="N80" s="5">
        <f t="shared" si="38"/>
        <v>0</v>
      </c>
      <c r="O80" s="5">
        <f t="shared" si="38"/>
        <v>1.9339999999999999</v>
      </c>
      <c r="P80" s="5">
        <f t="shared" si="38"/>
        <v>1.181</v>
      </c>
      <c r="Q80" s="5">
        <v>1</v>
      </c>
      <c r="R80" s="5">
        <v>1</v>
      </c>
      <c r="S80" s="6">
        <v>18776.18</v>
      </c>
    </row>
    <row r="81" spans="1:19" ht="31.95" customHeight="1" x14ac:dyDescent="0.3">
      <c r="A81" s="8">
        <v>71</v>
      </c>
      <c r="B81" s="79"/>
      <c r="C81" s="81"/>
      <c r="D81" s="3" t="s">
        <v>25</v>
      </c>
      <c r="E81" s="1" t="s">
        <v>20</v>
      </c>
      <c r="F81" s="1" t="s">
        <v>1</v>
      </c>
      <c r="G81" s="4">
        <f t="shared" ref="G81:L81" si="39">+G77</f>
        <v>12913.84</v>
      </c>
      <c r="H81" s="4">
        <f t="shared" si="39"/>
        <v>0</v>
      </c>
      <c r="I81" s="4">
        <f t="shared" si="39"/>
        <v>0</v>
      </c>
      <c r="J81" s="4">
        <f t="shared" si="39"/>
        <v>5497.25</v>
      </c>
      <c r="K81" s="4">
        <f t="shared" si="39"/>
        <v>4021.59</v>
      </c>
      <c r="L81" s="4">
        <f t="shared" si="39"/>
        <v>3395</v>
      </c>
      <c r="M81" s="5">
        <f t="shared" si="38"/>
        <v>0</v>
      </c>
      <c r="N81" s="5">
        <f t="shared" si="38"/>
        <v>0</v>
      </c>
      <c r="O81" s="5">
        <f t="shared" si="38"/>
        <v>1.9339999999999999</v>
      </c>
      <c r="P81" s="5">
        <f t="shared" si="38"/>
        <v>1</v>
      </c>
      <c r="Q81" s="5">
        <v>1</v>
      </c>
      <c r="R81" s="5">
        <v>1</v>
      </c>
      <c r="S81" s="6">
        <v>18048.27</v>
      </c>
    </row>
    <row r="82" spans="1:19" ht="31.95" customHeight="1" x14ac:dyDescent="0.3">
      <c r="A82" s="8">
        <v>72</v>
      </c>
      <c r="B82" s="45"/>
      <c r="C82" s="82"/>
      <c r="D82" s="3" t="s">
        <v>26</v>
      </c>
      <c r="E82" s="1" t="s">
        <v>20</v>
      </c>
      <c r="F82" s="1" t="s">
        <v>1</v>
      </c>
      <c r="G82" s="4">
        <f t="shared" ref="G82:L82" si="40">+G77</f>
        <v>12913.84</v>
      </c>
      <c r="H82" s="4">
        <f t="shared" si="40"/>
        <v>0</v>
      </c>
      <c r="I82" s="4">
        <f t="shared" si="40"/>
        <v>0</v>
      </c>
      <c r="J82" s="4">
        <f t="shared" si="40"/>
        <v>5497.25</v>
      </c>
      <c r="K82" s="4">
        <f t="shared" si="40"/>
        <v>4021.59</v>
      </c>
      <c r="L82" s="4">
        <f t="shared" si="40"/>
        <v>3395</v>
      </c>
      <c r="M82" s="5">
        <f>+M21</f>
        <v>0</v>
      </c>
      <c r="N82" s="5">
        <f>+N31</f>
        <v>0</v>
      </c>
      <c r="O82" s="5">
        <f>+O31</f>
        <v>1</v>
      </c>
      <c r="P82" s="5">
        <f>+P31</f>
        <v>1.181</v>
      </c>
      <c r="Q82" s="5">
        <v>2</v>
      </c>
      <c r="R82" s="5">
        <v>1</v>
      </c>
      <c r="S82" s="6">
        <v>17036.75</v>
      </c>
    </row>
    <row r="83" spans="1:19" ht="26.4" customHeight="1" x14ac:dyDescent="0.3">
      <c r="A83" s="8">
        <v>73</v>
      </c>
      <c r="B83" s="76">
        <v>906110017</v>
      </c>
      <c r="C83" s="78" t="s">
        <v>37</v>
      </c>
      <c r="D83" s="3" t="s">
        <v>17</v>
      </c>
      <c r="E83" s="1" t="s">
        <v>20</v>
      </c>
      <c r="F83" s="1" t="s">
        <v>1</v>
      </c>
      <c r="G83" s="4">
        <f t="shared" ref="G83:G97" si="41">+H83+I83+J83+K83+L83</f>
        <v>18223.760000000002</v>
      </c>
      <c r="H83" s="5">
        <v>5309.92</v>
      </c>
      <c r="I83" s="5">
        <f t="shared" ref="I83:L84" si="42">+I78</f>
        <v>0</v>
      </c>
      <c r="J83" s="5">
        <f t="shared" si="42"/>
        <v>5497.25</v>
      </c>
      <c r="K83" s="5">
        <f t="shared" si="42"/>
        <v>4021.59</v>
      </c>
      <c r="L83" s="5">
        <f t="shared" si="42"/>
        <v>3395</v>
      </c>
      <c r="M83" s="5">
        <f>+M13*1.2</f>
        <v>0</v>
      </c>
      <c r="N83" s="5">
        <f>+N13</f>
        <v>0</v>
      </c>
      <c r="O83" s="5">
        <f>+O13</f>
        <v>1.5799999999999998</v>
      </c>
      <c r="P83" s="5">
        <f>+P13</f>
        <v>1.0529999999999999</v>
      </c>
      <c r="Q83" s="5">
        <v>1.2</v>
      </c>
      <c r="R83" s="5">
        <v>1</v>
      </c>
      <c r="S83" s="6">
        <v>16994.39</v>
      </c>
    </row>
    <row r="84" spans="1:19" ht="26.4" customHeight="1" x14ac:dyDescent="0.3">
      <c r="A84" s="8">
        <v>74</v>
      </c>
      <c r="B84" s="76"/>
      <c r="C84" s="78"/>
      <c r="D84" s="3" t="s">
        <v>16</v>
      </c>
      <c r="E84" s="1" t="s">
        <v>20</v>
      </c>
      <c r="F84" s="1" t="s">
        <v>1</v>
      </c>
      <c r="G84" s="4">
        <f t="shared" ref="G84:G86" si="43">+H84+I84+J84+K84+L84</f>
        <v>18223.760000000002</v>
      </c>
      <c r="H84" s="5">
        <v>5309.92</v>
      </c>
      <c r="I84" s="5">
        <f t="shared" si="42"/>
        <v>0</v>
      </c>
      <c r="J84" s="5">
        <f t="shared" si="42"/>
        <v>5497.25</v>
      </c>
      <c r="K84" s="5">
        <f t="shared" si="42"/>
        <v>4021.59</v>
      </c>
      <c r="L84" s="5">
        <f t="shared" si="42"/>
        <v>3395</v>
      </c>
      <c r="M84" s="5">
        <f>+M78*1.2</f>
        <v>0</v>
      </c>
      <c r="N84" s="5">
        <f>+N78*1.2</f>
        <v>0</v>
      </c>
      <c r="O84" s="5">
        <f>+O78</f>
        <v>1.41</v>
      </c>
      <c r="P84" s="5">
        <f>+P78</f>
        <v>1.181</v>
      </c>
      <c r="Q84" s="5">
        <f>+Q78*1.2</f>
        <v>1.2</v>
      </c>
      <c r="R84" s="5">
        <v>1</v>
      </c>
      <c r="S84" s="6">
        <v>16574.62</v>
      </c>
    </row>
    <row r="85" spans="1:19" ht="26.4" customHeight="1" x14ac:dyDescent="0.3">
      <c r="A85" s="8">
        <v>75</v>
      </c>
      <c r="B85" s="76"/>
      <c r="C85" s="78"/>
      <c r="D85" s="3" t="s">
        <v>63</v>
      </c>
      <c r="E85" s="1" t="s">
        <v>20</v>
      </c>
      <c r="F85" s="1" t="s">
        <v>1</v>
      </c>
      <c r="G85" s="4">
        <f t="shared" si="43"/>
        <v>12913.84</v>
      </c>
      <c r="H85" s="5">
        <f t="shared" ref="H85:P85" si="44">+H14</f>
        <v>0</v>
      </c>
      <c r="I85" s="5">
        <f t="shared" si="44"/>
        <v>0</v>
      </c>
      <c r="J85" s="5">
        <f t="shared" si="44"/>
        <v>5497.25</v>
      </c>
      <c r="K85" s="5">
        <f t="shared" si="44"/>
        <v>4021.59</v>
      </c>
      <c r="L85" s="5">
        <f t="shared" si="44"/>
        <v>3395</v>
      </c>
      <c r="M85" s="5">
        <f t="shared" si="44"/>
        <v>0</v>
      </c>
      <c r="N85" s="5">
        <f t="shared" si="44"/>
        <v>0</v>
      </c>
      <c r="O85" s="5">
        <f t="shared" si="44"/>
        <v>1.8839999999999999</v>
      </c>
      <c r="P85" s="5">
        <f t="shared" si="44"/>
        <v>1.0529999999999999</v>
      </c>
      <c r="Q85" s="5">
        <v>1.2</v>
      </c>
      <c r="R85" s="5">
        <f>+R14</f>
        <v>1</v>
      </c>
      <c r="S85" s="6">
        <v>18665.55</v>
      </c>
    </row>
    <row r="86" spans="1:19" ht="26.4" customHeight="1" x14ac:dyDescent="0.3">
      <c r="A86" s="8">
        <v>76</v>
      </c>
      <c r="B86" s="76"/>
      <c r="C86" s="78"/>
      <c r="D86" s="3" t="s">
        <v>25</v>
      </c>
      <c r="E86" s="1" t="s">
        <v>20</v>
      </c>
      <c r="F86" s="1" t="s">
        <v>1</v>
      </c>
      <c r="G86" s="4">
        <f t="shared" si="43"/>
        <v>12913.84</v>
      </c>
      <c r="H86" s="5">
        <f t="shared" ref="H86:P86" si="45">+H20</f>
        <v>0</v>
      </c>
      <c r="I86" s="5">
        <f t="shared" si="45"/>
        <v>0</v>
      </c>
      <c r="J86" s="5">
        <f t="shared" si="45"/>
        <v>5497.25</v>
      </c>
      <c r="K86" s="5">
        <f t="shared" si="45"/>
        <v>4021.59</v>
      </c>
      <c r="L86" s="5">
        <f t="shared" si="45"/>
        <v>3395</v>
      </c>
      <c r="M86" s="5">
        <f t="shared" si="45"/>
        <v>0</v>
      </c>
      <c r="N86" s="5">
        <f t="shared" si="45"/>
        <v>0</v>
      </c>
      <c r="O86" s="5">
        <f t="shared" si="45"/>
        <v>1.9339999999999999</v>
      </c>
      <c r="P86" s="5">
        <f t="shared" si="45"/>
        <v>1</v>
      </c>
      <c r="Q86" s="5">
        <v>1.2</v>
      </c>
      <c r="R86" s="5">
        <f>+R20</f>
        <v>1</v>
      </c>
      <c r="S86" s="6">
        <v>18727.27</v>
      </c>
    </row>
    <row r="87" spans="1:19" ht="26.4" customHeight="1" x14ac:dyDescent="0.3">
      <c r="A87" s="8">
        <v>77</v>
      </c>
      <c r="B87" s="76"/>
      <c r="C87" s="78"/>
      <c r="D87" s="3" t="s">
        <v>26</v>
      </c>
      <c r="E87" s="1" t="s">
        <v>20</v>
      </c>
      <c r="F87" s="1" t="s">
        <v>1</v>
      </c>
      <c r="G87" s="4">
        <f t="shared" ref="G87" si="46">+H87+I87+J87+K87+L87</f>
        <v>18223.760000000002</v>
      </c>
      <c r="H87" s="5">
        <v>5309.92</v>
      </c>
      <c r="I87" s="5">
        <f>+I80</f>
        <v>0</v>
      </c>
      <c r="J87" s="5">
        <f>+J80</f>
        <v>5497.25</v>
      </c>
      <c r="K87" s="5">
        <f>+K80</f>
        <v>4021.59</v>
      </c>
      <c r="L87" s="5">
        <f>+L80</f>
        <v>3395</v>
      </c>
      <c r="M87" s="5">
        <f>+M82*1.2</f>
        <v>0</v>
      </c>
      <c r="N87" s="5">
        <f>+N82*1.2</f>
        <v>0</v>
      </c>
      <c r="O87" s="5">
        <f>+O82</f>
        <v>1</v>
      </c>
      <c r="P87" s="5">
        <f>+P82</f>
        <v>1.181</v>
      </c>
      <c r="Q87" s="5">
        <v>1.2</v>
      </c>
      <c r="R87" s="5">
        <v>1</v>
      </c>
      <c r="S87" s="6">
        <v>14320.75</v>
      </c>
    </row>
    <row r="88" spans="1:19" ht="39" customHeight="1" x14ac:dyDescent="0.3">
      <c r="A88" s="8">
        <v>78</v>
      </c>
      <c r="B88" s="76"/>
      <c r="C88" s="78"/>
      <c r="D88" s="3" t="s">
        <v>19</v>
      </c>
      <c r="E88" s="1" t="s">
        <v>20</v>
      </c>
      <c r="F88" s="1" t="s">
        <v>1</v>
      </c>
      <c r="G88" s="4">
        <f t="shared" si="41"/>
        <v>18223.760000000002</v>
      </c>
      <c r="H88" s="5">
        <v>5309.92</v>
      </c>
      <c r="I88" s="5">
        <f>+I79</f>
        <v>0</v>
      </c>
      <c r="J88" s="5">
        <f>+J79</f>
        <v>5497.25</v>
      </c>
      <c r="K88" s="5">
        <f>+K79</f>
        <v>4021.59</v>
      </c>
      <c r="L88" s="5">
        <f>+L79</f>
        <v>3395</v>
      </c>
      <c r="M88" s="5">
        <f>+M15*1.2</f>
        <v>0</v>
      </c>
      <c r="N88" s="5">
        <f>+N15</f>
        <v>0</v>
      </c>
      <c r="O88" s="5">
        <f>+O15</f>
        <v>1.8839999999999999</v>
      </c>
      <c r="P88" s="5">
        <f>+P15</f>
        <v>1.9</v>
      </c>
      <c r="Q88" s="5">
        <v>1.2</v>
      </c>
      <c r="R88" s="5">
        <v>1</v>
      </c>
      <c r="S88" s="6">
        <v>22071.84</v>
      </c>
    </row>
    <row r="89" spans="1:19" ht="26.4" customHeight="1" x14ac:dyDescent="0.3">
      <c r="A89" s="8">
        <v>79</v>
      </c>
      <c r="B89" s="75">
        <v>906110018</v>
      </c>
      <c r="C89" s="46" t="s">
        <v>38</v>
      </c>
      <c r="D89" s="3" t="s">
        <v>15</v>
      </c>
      <c r="E89" s="1" t="s">
        <v>20</v>
      </c>
      <c r="F89" s="1" t="s">
        <v>1</v>
      </c>
      <c r="G89" s="4">
        <f t="shared" ref="G89:P89" si="47">+G11</f>
        <v>12913.84</v>
      </c>
      <c r="H89" s="4">
        <f t="shared" si="47"/>
        <v>0</v>
      </c>
      <c r="I89" s="4">
        <f t="shared" si="47"/>
        <v>0</v>
      </c>
      <c r="J89" s="4">
        <f t="shared" si="47"/>
        <v>5497.25</v>
      </c>
      <c r="K89" s="4">
        <f t="shared" si="47"/>
        <v>4021.59</v>
      </c>
      <c r="L89" s="4">
        <f t="shared" si="47"/>
        <v>3395</v>
      </c>
      <c r="M89" s="5">
        <f t="shared" si="47"/>
        <v>0</v>
      </c>
      <c r="N89" s="5">
        <f t="shared" si="47"/>
        <v>0</v>
      </c>
      <c r="O89" s="5">
        <f t="shared" si="47"/>
        <v>1.7310000000000001</v>
      </c>
      <c r="P89" s="5">
        <f t="shared" si="47"/>
        <v>1.9</v>
      </c>
      <c r="Q89" s="5">
        <v>1</v>
      </c>
      <c r="R89" s="5">
        <v>1</v>
      </c>
      <c r="S89" s="6">
        <v>20551.760000000002</v>
      </c>
    </row>
    <row r="90" spans="1:19" ht="26.4" customHeight="1" x14ac:dyDescent="0.3">
      <c r="A90" s="8">
        <v>80</v>
      </c>
      <c r="B90" s="76"/>
      <c r="C90" s="78"/>
      <c r="D90" s="3" t="s">
        <v>17</v>
      </c>
      <c r="E90" s="1" t="s">
        <v>20</v>
      </c>
      <c r="F90" s="1" t="s">
        <v>1</v>
      </c>
      <c r="G90" s="4">
        <f t="shared" ref="G90:L96" si="48">+G12</f>
        <v>12913.84</v>
      </c>
      <c r="H90" s="4">
        <f t="shared" si="48"/>
        <v>0</v>
      </c>
      <c r="I90" s="4">
        <f t="shared" si="48"/>
        <v>0</v>
      </c>
      <c r="J90" s="4">
        <f t="shared" si="48"/>
        <v>5497.25</v>
      </c>
      <c r="K90" s="4">
        <f t="shared" si="48"/>
        <v>4021.59</v>
      </c>
      <c r="L90" s="4">
        <f t="shared" si="48"/>
        <v>3395</v>
      </c>
      <c r="M90" s="5">
        <f>+M13</f>
        <v>0</v>
      </c>
      <c r="N90" s="5">
        <f>+N13</f>
        <v>0</v>
      </c>
      <c r="O90" s="5">
        <f>+O13</f>
        <v>1.5799999999999998</v>
      </c>
      <c r="P90" s="5">
        <f>+P13</f>
        <v>1.0529999999999999</v>
      </c>
      <c r="Q90" s="5">
        <f>+Q13</f>
        <v>1</v>
      </c>
      <c r="R90" s="5">
        <v>1</v>
      </c>
      <c r="S90" s="6">
        <v>16315.39</v>
      </c>
    </row>
    <row r="91" spans="1:19" ht="26.4" customHeight="1" x14ac:dyDescent="0.3">
      <c r="A91" s="8">
        <v>81</v>
      </c>
      <c r="B91" s="76"/>
      <c r="C91" s="78"/>
      <c r="D91" s="3" t="s">
        <v>19</v>
      </c>
      <c r="E91" s="1" t="s">
        <v>20</v>
      </c>
      <c r="F91" s="1" t="s">
        <v>1</v>
      </c>
      <c r="G91" s="4">
        <f t="shared" si="48"/>
        <v>12913.84</v>
      </c>
      <c r="H91" s="4">
        <f t="shared" si="48"/>
        <v>0</v>
      </c>
      <c r="I91" s="4">
        <f t="shared" si="48"/>
        <v>0</v>
      </c>
      <c r="J91" s="4">
        <f t="shared" si="48"/>
        <v>5497.25</v>
      </c>
      <c r="K91" s="4">
        <f t="shared" si="48"/>
        <v>4021.59</v>
      </c>
      <c r="L91" s="4">
        <f t="shared" si="48"/>
        <v>3395</v>
      </c>
      <c r="M91" s="5">
        <f>+M15</f>
        <v>0</v>
      </c>
      <c r="N91" s="5">
        <f>+N15</f>
        <v>0</v>
      </c>
      <c r="O91" s="5">
        <f>+O15</f>
        <v>1.8839999999999999</v>
      </c>
      <c r="P91" s="5">
        <f>+P15</f>
        <v>1.9</v>
      </c>
      <c r="Q91" s="5">
        <f>+Q15</f>
        <v>1</v>
      </c>
      <c r="R91" s="5">
        <v>1</v>
      </c>
      <c r="S91" s="6">
        <v>21392.84</v>
      </c>
    </row>
    <row r="92" spans="1:19" ht="26.4" customHeight="1" x14ac:dyDescent="0.3">
      <c r="A92" s="8">
        <v>82</v>
      </c>
      <c r="B92" s="76"/>
      <c r="C92" s="78"/>
      <c r="D92" s="3" t="s">
        <v>21</v>
      </c>
      <c r="E92" s="1" t="s">
        <v>20</v>
      </c>
      <c r="F92" s="1" t="s">
        <v>1</v>
      </c>
      <c r="G92" s="4">
        <f t="shared" si="48"/>
        <v>12913.84</v>
      </c>
      <c r="H92" s="4">
        <f t="shared" si="48"/>
        <v>0</v>
      </c>
      <c r="I92" s="4">
        <f t="shared" si="48"/>
        <v>0</v>
      </c>
      <c r="J92" s="4">
        <f t="shared" si="48"/>
        <v>5497.25</v>
      </c>
      <c r="K92" s="4">
        <f t="shared" si="48"/>
        <v>4021.59</v>
      </c>
      <c r="L92" s="4">
        <f t="shared" si="48"/>
        <v>3395</v>
      </c>
      <c r="M92" s="5">
        <f t="shared" ref="M92:P94" si="49">+M16</f>
        <v>0</v>
      </c>
      <c r="N92" s="5">
        <f t="shared" si="49"/>
        <v>0</v>
      </c>
      <c r="O92" s="5">
        <f t="shared" si="49"/>
        <v>1.8839999999999999</v>
      </c>
      <c r="P92" s="5">
        <f t="shared" si="49"/>
        <v>1.5</v>
      </c>
      <c r="Q92" s="5">
        <v>1</v>
      </c>
      <c r="R92" s="5">
        <v>1</v>
      </c>
      <c r="S92" s="6">
        <v>19784.21</v>
      </c>
    </row>
    <row r="93" spans="1:19" ht="26.4" customHeight="1" x14ac:dyDescent="0.3">
      <c r="A93" s="8">
        <v>83</v>
      </c>
      <c r="B93" s="76"/>
      <c r="C93" s="78"/>
      <c r="D93" s="3" t="s">
        <v>22</v>
      </c>
      <c r="E93" s="1" t="s">
        <v>20</v>
      </c>
      <c r="F93" s="1" t="s">
        <v>1</v>
      </c>
      <c r="G93" s="4">
        <f t="shared" si="48"/>
        <v>12913.84</v>
      </c>
      <c r="H93" s="4">
        <f t="shared" si="48"/>
        <v>0</v>
      </c>
      <c r="I93" s="4">
        <f t="shared" si="48"/>
        <v>0</v>
      </c>
      <c r="J93" s="4">
        <f t="shared" si="48"/>
        <v>5497.25</v>
      </c>
      <c r="K93" s="4">
        <f t="shared" si="48"/>
        <v>4021.59</v>
      </c>
      <c r="L93" s="4">
        <f t="shared" si="48"/>
        <v>3395</v>
      </c>
      <c r="M93" s="5">
        <f t="shared" si="49"/>
        <v>0</v>
      </c>
      <c r="N93" s="5">
        <f t="shared" si="49"/>
        <v>0</v>
      </c>
      <c r="O93" s="5">
        <f t="shared" si="49"/>
        <v>1.8839999999999999</v>
      </c>
      <c r="P93" s="5">
        <f t="shared" si="49"/>
        <v>1.181</v>
      </c>
      <c r="Q93" s="5">
        <v>1</v>
      </c>
      <c r="R93" s="5">
        <v>1</v>
      </c>
      <c r="S93" s="6">
        <v>18501.32</v>
      </c>
    </row>
    <row r="94" spans="1:19" ht="26.4" customHeight="1" x14ac:dyDescent="0.3">
      <c r="A94" s="8">
        <v>84</v>
      </c>
      <c r="B94" s="76"/>
      <c r="C94" s="78"/>
      <c r="D94" s="3" t="s">
        <v>23</v>
      </c>
      <c r="E94" s="1" t="s">
        <v>20</v>
      </c>
      <c r="F94" s="1" t="s">
        <v>1</v>
      </c>
      <c r="G94" s="4">
        <f t="shared" si="48"/>
        <v>12913.84</v>
      </c>
      <c r="H94" s="4">
        <f t="shared" si="48"/>
        <v>0</v>
      </c>
      <c r="I94" s="4">
        <f t="shared" si="48"/>
        <v>0</v>
      </c>
      <c r="J94" s="4">
        <f t="shared" si="48"/>
        <v>5497.25</v>
      </c>
      <c r="K94" s="4">
        <f t="shared" si="48"/>
        <v>4021.59</v>
      </c>
      <c r="L94" s="4">
        <f t="shared" si="48"/>
        <v>3395</v>
      </c>
      <c r="M94" s="5">
        <f t="shared" si="49"/>
        <v>0</v>
      </c>
      <c r="N94" s="5">
        <f t="shared" si="49"/>
        <v>0</v>
      </c>
      <c r="O94" s="5">
        <f t="shared" si="49"/>
        <v>1.41</v>
      </c>
      <c r="P94" s="5">
        <f t="shared" si="49"/>
        <v>1.0529999999999999</v>
      </c>
      <c r="Q94" s="5">
        <v>1</v>
      </c>
      <c r="R94" s="5">
        <v>1</v>
      </c>
      <c r="S94" s="6">
        <v>15380.849999999999</v>
      </c>
    </row>
    <row r="95" spans="1:19" ht="26.4" customHeight="1" x14ac:dyDescent="0.3">
      <c r="A95" s="8">
        <v>85</v>
      </c>
      <c r="B95" s="76"/>
      <c r="C95" s="78"/>
      <c r="D95" s="3" t="s">
        <v>27</v>
      </c>
      <c r="E95" s="1" t="s">
        <v>20</v>
      </c>
      <c r="F95" s="1" t="s">
        <v>1</v>
      </c>
      <c r="G95" s="4">
        <f t="shared" si="48"/>
        <v>12913.84</v>
      </c>
      <c r="H95" s="4">
        <f t="shared" si="48"/>
        <v>0</v>
      </c>
      <c r="I95" s="4">
        <f t="shared" si="48"/>
        <v>0</v>
      </c>
      <c r="J95" s="4">
        <f t="shared" si="48"/>
        <v>5497.25</v>
      </c>
      <c r="K95" s="4">
        <f t="shared" si="48"/>
        <v>4021.59</v>
      </c>
      <c r="L95" s="4">
        <f t="shared" si="48"/>
        <v>3395</v>
      </c>
      <c r="M95" s="5">
        <f t="shared" ref="M95:Q96" si="50">+M22</f>
        <v>0</v>
      </c>
      <c r="N95" s="5">
        <f t="shared" si="50"/>
        <v>0</v>
      </c>
      <c r="O95" s="5">
        <f t="shared" si="50"/>
        <v>5.2430000000000003</v>
      </c>
      <c r="P95" s="5">
        <f t="shared" si="50"/>
        <v>3.609</v>
      </c>
      <c r="Q95" s="5">
        <f t="shared" si="50"/>
        <v>1.65</v>
      </c>
      <c r="R95" s="5">
        <v>1</v>
      </c>
      <c r="S95" s="6">
        <v>48937.75</v>
      </c>
    </row>
    <row r="96" spans="1:19" ht="26.4" customHeight="1" x14ac:dyDescent="0.3">
      <c r="A96" s="8">
        <v>86</v>
      </c>
      <c r="B96" s="77"/>
      <c r="C96" s="47"/>
      <c r="D96" s="3" t="s">
        <v>28</v>
      </c>
      <c r="E96" s="1" t="s">
        <v>20</v>
      </c>
      <c r="F96" s="1" t="s">
        <v>1</v>
      </c>
      <c r="G96" s="4">
        <f t="shared" si="48"/>
        <v>12913.84</v>
      </c>
      <c r="H96" s="4">
        <f t="shared" si="48"/>
        <v>0</v>
      </c>
      <c r="I96" s="4">
        <f t="shared" si="48"/>
        <v>0</v>
      </c>
      <c r="J96" s="4">
        <f t="shared" si="48"/>
        <v>5497.25</v>
      </c>
      <c r="K96" s="4">
        <f t="shared" si="48"/>
        <v>4021.59</v>
      </c>
      <c r="L96" s="4">
        <f t="shared" si="48"/>
        <v>3395</v>
      </c>
      <c r="M96" s="5">
        <f t="shared" si="50"/>
        <v>0</v>
      </c>
      <c r="N96" s="5">
        <f t="shared" si="50"/>
        <v>0</v>
      </c>
      <c r="O96" s="5">
        <f t="shared" si="50"/>
        <v>6.1760000000000002</v>
      </c>
      <c r="P96" s="5">
        <f t="shared" si="50"/>
        <v>1.181</v>
      </c>
      <c r="Q96" s="5">
        <f t="shared" si="50"/>
        <v>1.75</v>
      </c>
      <c r="R96" s="5">
        <v>1</v>
      </c>
      <c r="S96" s="6">
        <v>35528.089999999997</v>
      </c>
    </row>
    <row r="97" spans="1:22" ht="27" customHeight="1" x14ac:dyDescent="0.3">
      <c r="A97" s="8">
        <v>87</v>
      </c>
      <c r="B97" s="1">
        <v>906110032</v>
      </c>
      <c r="C97" s="15" t="s">
        <v>39</v>
      </c>
      <c r="D97" s="3" t="s">
        <v>22</v>
      </c>
      <c r="E97" s="16" t="s">
        <v>20</v>
      </c>
      <c r="F97" s="1" t="s">
        <v>1</v>
      </c>
      <c r="G97" s="4">
        <f t="shared" si="41"/>
        <v>59401.772000000004</v>
      </c>
      <c r="H97" s="5">
        <v>0</v>
      </c>
      <c r="I97" s="5">
        <v>0</v>
      </c>
      <c r="J97" s="5">
        <v>41535.86</v>
      </c>
      <c r="K97" s="5">
        <v>10386.52</v>
      </c>
      <c r="L97" s="5">
        <f>6627.3*1.04+490+97</f>
        <v>7479.3920000000007</v>
      </c>
      <c r="M97" s="5">
        <v>0</v>
      </c>
      <c r="N97" s="5">
        <v>1</v>
      </c>
      <c r="O97" s="5">
        <v>1</v>
      </c>
      <c r="P97" s="5">
        <v>1</v>
      </c>
      <c r="Q97" s="5">
        <v>1</v>
      </c>
      <c r="R97" s="5">
        <v>1</v>
      </c>
      <c r="S97" s="6">
        <v>59401.770000000004</v>
      </c>
      <c r="V97" s="9"/>
    </row>
    <row r="98" spans="1:22" ht="29.4" customHeight="1" x14ac:dyDescent="0.3">
      <c r="A98" s="8">
        <v>88</v>
      </c>
      <c r="B98" s="48">
        <v>906110001</v>
      </c>
      <c r="C98" s="56" t="s">
        <v>65</v>
      </c>
      <c r="D98" s="17" t="s">
        <v>66</v>
      </c>
      <c r="E98" s="18" t="s">
        <v>20</v>
      </c>
      <c r="F98" s="19" t="s">
        <v>1</v>
      </c>
      <c r="G98" s="21">
        <f>+H98+I98+J98+K98+L98</f>
        <v>44071.28</v>
      </c>
      <c r="H98" s="22">
        <v>0</v>
      </c>
      <c r="I98" s="22">
        <v>0</v>
      </c>
      <c r="J98" s="23">
        <v>25631.39</v>
      </c>
      <c r="K98" s="23">
        <v>13059.89</v>
      </c>
      <c r="L98" s="2">
        <v>5380</v>
      </c>
      <c r="M98" s="22">
        <v>0</v>
      </c>
      <c r="N98" s="22">
        <v>0</v>
      </c>
      <c r="O98" s="22">
        <v>1.1220000000000001</v>
      </c>
      <c r="P98" s="22">
        <v>1.079</v>
      </c>
      <c r="Q98" s="22">
        <v>1</v>
      </c>
      <c r="R98" s="22">
        <v>1</v>
      </c>
      <c r="S98" s="24">
        <v>48230.04</v>
      </c>
      <c r="T98" s="9"/>
      <c r="U98" s="9"/>
      <c r="V98" s="9"/>
    </row>
    <row r="99" spans="1:22" ht="27.6" x14ac:dyDescent="0.3">
      <c r="A99" s="8">
        <v>89</v>
      </c>
      <c r="B99" s="49"/>
      <c r="C99" s="57"/>
      <c r="D99" s="17" t="s">
        <v>67</v>
      </c>
      <c r="E99" s="18" t="s">
        <v>20</v>
      </c>
      <c r="F99" s="19" t="s">
        <v>1</v>
      </c>
      <c r="G99" s="21">
        <f t="shared" ref="G99:G112" si="51">+H99+I99+J99+K99+L99</f>
        <v>44071.28</v>
      </c>
      <c r="H99" s="22">
        <v>0</v>
      </c>
      <c r="I99" s="22">
        <f>+I98</f>
        <v>0</v>
      </c>
      <c r="J99" s="23">
        <f>+J98</f>
        <v>25631.39</v>
      </c>
      <c r="K99" s="23">
        <f>+K98</f>
        <v>13059.89</v>
      </c>
      <c r="L99" s="2">
        <f>+L98</f>
        <v>5380</v>
      </c>
      <c r="M99" s="22">
        <v>0</v>
      </c>
      <c r="N99" s="22">
        <v>0</v>
      </c>
      <c r="O99" s="22">
        <v>1.079</v>
      </c>
      <c r="P99" s="22">
        <v>1.101</v>
      </c>
      <c r="Q99" s="22">
        <v>1</v>
      </c>
      <c r="R99" s="22">
        <v>1</v>
      </c>
      <c r="S99" s="24">
        <v>47415.21</v>
      </c>
    </row>
    <row r="100" spans="1:22" ht="27.6" x14ac:dyDescent="0.3">
      <c r="A100" s="8">
        <v>90</v>
      </c>
      <c r="B100" s="49"/>
      <c r="C100" s="57"/>
      <c r="D100" s="17" t="s">
        <v>68</v>
      </c>
      <c r="E100" s="18" t="s">
        <v>20</v>
      </c>
      <c r="F100" s="19" t="s">
        <v>1</v>
      </c>
      <c r="G100" s="21">
        <f t="shared" si="51"/>
        <v>44071.28</v>
      </c>
      <c r="H100" s="22">
        <v>0</v>
      </c>
      <c r="I100" s="22">
        <f t="shared" ref="I100:L102" si="52">+I99</f>
        <v>0</v>
      </c>
      <c r="J100" s="23">
        <f t="shared" si="52"/>
        <v>25631.39</v>
      </c>
      <c r="K100" s="23">
        <f t="shared" si="52"/>
        <v>13059.89</v>
      </c>
      <c r="L100" s="2">
        <f t="shared" si="52"/>
        <v>5380</v>
      </c>
      <c r="M100" s="22">
        <v>0</v>
      </c>
      <c r="N100" s="22">
        <v>0</v>
      </c>
      <c r="O100" s="22">
        <v>1.9850000000000001</v>
      </c>
      <c r="P100" s="22">
        <v>1.66</v>
      </c>
      <c r="Q100" s="26">
        <v>2.2999999999999998</v>
      </c>
      <c r="R100" s="22">
        <v>1</v>
      </c>
      <c r="S100" s="24">
        <v>84931.73</v>
      </c>
    </row>
    <row r="101" spans="1:22" ht="26.4" x14ac:dyDescent="0.3">
      <c r="A101" s="8">
        <v>91</v>
      </c>
      <c r="B101" s="49"/>
      <c r="C101" s="57"/>
      <c r="D101" s="17" t="s">
        <v>69</v>
      </c>
      <c r="E101" s="18" t="s">
        <v>20</v>
      </c>
      <c r="F101" s="19" t="s">
        <v>1</v>
      </c>
      <c r="G101" s="21">
        <f t="shared" si="51"/>
        <v>44071.28</v>
      </c>
      <c r="H101" s="22">
        <v>0</v>
      </c>
      <c r="I101" s="22">
        <f t="shared" si="52"/>
        <v>0</v>
      </c>
      <c r="J101" s="23">
        <f t="shared" si="52"/>
        <v>25631.39</v>
      </c>
      <c r="K101" s="23">
        <f t="shared" si="52"/>
        <v>13059.89</v>
      </c>
      <c r="L101" s="2">
        <f t="shared" si="52"/>
        <v>5380</v>
      </c>
      <c r="M101" s="22">
        <v>0</v>
      </c>
      <c r="N101" s="22">
        <v>0</v>
      </c>
      <c r="O101" s="22">
        <v>1</v>
      </c>
      <c r="P101" s="22">
        <v>1</v>
      </c>
      <c r="Q101" s="22">
        <v>1</v>
      </c>
      <c r="R101" s="22">
        <v>1</v>
      </c>
      <c r="S101" s="24">
        <v>44071.28</v>
      </c>
    </row>
    <row r="102" spans="1:22" ht="26.4" x14ac:dyDescent="0.3">
      <c r="A102" s="8">
        <v>92</v>
      </c>
      <c r="B102" s="49"/>
      <c r="C102" s="57"/>
      <c r="D102" s="17" t="s">
        <v>70</v>
      </c>
      <c r="E102" s="18" t="s">
        <v>20</v>
      </c>
      <c r="F102" s="19" t="s">
        <v>1</v>
      </c>
      <c r="G102" s="21">
        <f t="shared" si="51"/>
        <v>44071.28</v>
      </c>
      <c r="H102" s="22">
        <v>0</v>
      </c>
      <c r="I102" s="22">
        <f t="shared" si="52"/>
        <v>0</v>
      </c>
      <c r="J102" s="23">
        <f t="shared" si="52"/>
        <v>25631.39</v>
      </c>
      <c r="K102" s="23">
        <f t="shared" si="52"/>
        <v>13059.89</v>
      </c>
      <c r="L102" s="2">
        <f t="shared" si="52"/>
        <v>5380</v>
      </c>
      <c r="M102" s="22">
        <v>0</v>
      </c>
      <c r="N102" s="22">
        <v>0</v>
      </c>
      <c r="O102" s="22">
        <v>1.1060000000000001</v>
      </c>
      <c r="P102" s="22">
        <v>1.17</v>
      </c>
      <c r="Q102" s="22">
        <v>1</v>
      </c>
      <c r="R102" s="22">
        <v>1</v>
      </c>
      <c r="S102" s="24">
        <v>49008.39</v>
      </c>
    </row>
    <row r="103" spans="1:22" ht="27.6" x14ac:dyDescent="0.3">
      <c r="A103" s="8">
        <v>93</v>
      </c>
      <c r="B103" s="52">
        <v>906110002</v>
      </c>
      <c r="C103" s="54" t="s">
        <v>71</v>
      </c>
      <c r="D103" s="17" t="s">
        <v>66</v>
      </c>
      <c r="E103" s="19" t="s">
        <v>20</v>
      </c>
      <c r="F103" s="19" t="s">
        <v>1</v>
      </c>
      <c r="G103" s="21">
        <f t="shared" si="51"/>
        <v>44071.28</v>
      </c>
      <c r="H103" s="22">
        <f t="shared" ref="H103:Q103" si="53">+H98</f>
        <v>0</v>
      </c>
      <c r="I103" s="22">
        <f t="shared" si="53"/>
        <v>0</v>
      </c>
      <c r="J103" s="22">
        <f t="shared" si="53"/>
        <v>25631.39</v>
      </c>
      <c r="K103" s="22">
        <f t="shared" si="53"/>
        <v>13059.89</v>
      </c>
      <c r="L103" s="22">
        <f t="shared" si="53"/>
        <v>5380</v>
      </c>
      <c r="M103" s="22">
        <f t="shared" si="53"/>
        <v>0</v>
      </c>
      <c r="N103" s="22">
        <f t="shared" si="53"/>
        <v>0</v>
      </c>
      <c r="O103" s="22">
        <f t="shared" si="53"/>
        <v>1.1220000000000001</v>
      </c>
      <c r="P103" s="22">
        <f t="shared" si="53"/>
        <v>1.079</v>
      </c>
      <c r="Q103" s="22">
        <f t="shared" si="53"/>
        <v>1</v>
      </c>
      <c r="R103" s="22">
        <v>1</v>
      </c>
      <c r="S103" s="24">
        <v>48230.04</v>
      </c>
    </row>
    <row r="104" spans="1:22" ht="27.6" x14ac:dyDescent="0.3">
      <c r="A104" s="8">
        <v>94</v>
      </c>
      <c r="B104" s="58"/>
      <c r="C104" s="59"/>
      <c r="D104" s="17" t="s">
        <v>67</v>
      </c>
      <c r="E104" s="19" t="s">
        <v>20</v>
      </c>
      <c r="F104" s="19" t="s">
        <v>1</v>
      </c>
      <c r="G104" s="21">
        <f t="shared" si="51"/>
        <v>44071.28</v>
      </c>
      <c r="H104" s="22">
        <f t="shared" ref="H104:Q104" si="54">+H99</f>
        <v>0</v>
      </c>
      <c r="I104" s="22">
        <f t="shared" si="54"/>
        <v>0</v>
      </c>
      <c r="J104" s="22">
        <f t="shared" si="54"/>
        <v>25631.39</v>
      </c>
      <c r="K104" s="22">
        <f t="shared" si="54"/>
        <v>13059.89</v>
      </c>
      <c r="L104" s="22">
        <f t="shared" si="54"/>
        <v>5380</v>
      </c>
      <c r="M104" s="22">
        <f t="shared" si="54"/>
        <v>0</v>
      </c>
      <c r="N104" s="22">
        <f t="shared" si="54"/>
        <v>0</v>
      </c>
      <c r="O104" s="22">
        <f t="shared" si="54"/>
        <v>1.079</v>
      </c>
      <c r="P104" s="22">
        <f t="shared" si="54"/>
        <v>1.101</v>
      </c>
      <c r="Q104" s="22">
        <f t="shared" si="54"/>
        <v>1</v>
      </c>
      <c r="R104" s="22">
        <v>1</v>
      </c>
      <c r="S104" s="24">
        <v>47415.21</v>
      </c>
    </row>
    <row r="105" spans="1:22" ht="27.6" x14ac:dyDescent="0.3">
      <c r="A105" s="8">
        <v>95</v>
      </c>
      <c r="B105" s="58"/>
      <c r="C105" s="59"/>
      <c r="D105" s="17" t="s">
        <v>68</v>
      </c>
      <c r="E105" s="19" t="s">
        <v>20</v>
      </c>
      <c r="F105" s="19" t="s">
        <v>1</v>
      </c>
      <c r="G105" s="21">
        <f t="shared" si="51"/>
        <v>44071.28</v>
      </c>
      <c r="H105" s="22">
        <f t="shared" ref="H105:Q105" si="55">+H100</f>
        <v>0</v>
      </c>
      <c r="I105" s="22">
        <f t="shared" si="55"/>
        <v>0</v>
      </c>
      <c r="J105" s="22">
        <f t="shared" si="55"/>
        <v>25631.39</v>
      </c>
      <c r="K105" s="22">
        <f t="shared" si="55"/>
        <v>13059.89</v>
      </c>
      <c r="L105" s="22">
        <f t="shared" si="55"/>
        <v>5380</v>
      </c>
      <c r="M105" s="22">
        <f t="shared" si="55"/>
        <v>0</v>
      </c>
      <c r="N105" s="22">
        <f t="shared" si="55"/>
        <v>0</v>
      </c>
      <c r="O105" s="22">
        <f t="shared" si="55"/>
        <v>1.9850000000000001</v>
      </c>
      <c r="P105" s="22">
        <f t="shared" si="55"/>
        <v>1.66</v>
      </c>
      <c r="Q105" s="22">
        <f t="shared" si="55"/>
        <v>2.2999999999999998</v>
      </c>
      <c r="R105" s="22">
        <v>1</v>
      </c>
      <c r="S105" s="24">
        <v>84931.73</v>
      </c>
    </row>
    <row r="106" spans="1:22" ht="26.4" x14ac:dyDescent="0.3">
      <c r="A106" s="8">
        <v>96</v>
      </c>
      <c r="B106" s="58"/>
      <c r="C106" s="59"/>
      <c r="D106" s="17" t="s">
        <v>69</v>
      </c>
      <c r="E106" s="19" t="s">
        <v>20</v>
      </c>
      <c r="F106" s="19" t="s">
        <v>1</v>
      </c>
      <c r="G106" s="21">
        <f t="shared" si="51"/>
        <v>44071.28</v>
      </c>
      <c r="H106" s="22">
        <f t="shared" ref="H106:Q106" si="56">+H101</f>
        <v>0</v>
      </c>
      <c r="I106" s="22">
        <f t="shared" si="56"/>
        <v>0</v>
      </c>
      <c r="J106" s="22">
        <f t="shared" si="56"/>
        <v>25631.39</v>
      </c>
      <c r="K106" s="22">
        <f t="shared" si="56"/>
        <v>13059.89</v>
      </c>
      <c r="L106" s="22">
        <f t="shared" si="56"/>
        <v>5380</v>
      </c>
      <c r="M106" s="22">
        <f t="shared" si="56"/>
        <v>0</v>
      </c>
      <c r="N106" s="22">
        <f t="shared" si="56"/>
        <v>0</v>
      </c>
      <c r="O106" s="22">
        <f t="shared" si="56"/>
        <v>1</v>
      </c>
      <c r="P106" s="22">
        <f t="shared" si="56"/>
        <v>1</v>
      </c>
      <c r="Q106" s="22">
        <f t="shared" si="56"/>
        <v>1</v>
      </c>
      <c r="R106" s="22">
        <v>1</v>
      </c>
      <c r="S106" s="24">
        <v>44071.28</v>
      </c>
    </row>
    <row r="107" spans="1:22" ht="26.4" x14ac:dyDescent="0.3">
      <c r="A107" s="8">
        <v>97</v>
      </c>
      <c r="B107" s="58"/>
      <c r="C107" s="59"/>
      <c r="D107" s="17" t="s">
        <v>70</v>
      </c>
      <c r="E107" s="19" t="s">
        <v>20</v>
      </c>
      <c r="F107" s="19" t="s">
        <v>1</v>
      </c>
      <c r="G107" s="21">
        <f t="shared" si="51"/>
        <v>44071.28</v>
      </c>
      <c r="H107" s="22">
        <f t="shared" ref="H107:Q107" si="57">+H102</f>
        <v>0</v>
      </c>
      <c r="I107" s="22">
        <f t="shared" si="57"/>
        <v>0</v>
      </c>
      <c r="J107" s="22">
        <f t="shared" si="57"/>
        <v>25631.39</v>
      </c>
      <c r="K107" s="22">
        <f t="shared" si="57"/>
        <v>13059.89</v>
      </c>
      <c r="L107" s="22">
        <f t="shared" si="57"/>
        <v>5380</v>
      </c>
      <c r="M107" s="22">
        <f t="shared" si="57"/>
        <v>0</v>
      </c>
      <c r="N107" s="22">
        <f t="shared" si="57"/>
        <v>0</v>
      </c>
      <c r="O107" s="22">
        <f t="shared" si="57"/>
        <v>1.1060000000000001</v>
      </c>
      <c r="P107" s="22">
        <f t="shared" si="57"/>
        <v>1.17</v>
      </c>
      <c r="Q107" s="22">
        <f t="shared" si="57"/>
        <v>1</v>
      </c>
      <c r="R107" s="22">
        <v>1</v>
      </c>
      <c r="S107" s="24">
        <v>49008.39</v>
      </c>
    </row>
    <row r="108" spans="1:22" ht="27.6" x14ac:dyDescent="0.3">
      <c r="A108" s="8">
        <v>98</v>
      </c>
      <c r="B108" s="48">
        <v>906110003</v>
      </c>
      <c r="C108" s="50" t="s">
        <v>72</v>
      </c>
      <c r="D108" s="17" t="s">
        <v>66</v>
      </c>
      <c r="E108" s="19" t="s">
        <v>20</v>
      </c>
      <c r="F108" s="19" t="s">
        <v>1</v>
      </c>
      <c r="G108" s="21">
        <f t="shared" si="51"/>
        <v>44071.28</v>
      </c>
      <c r="H108" s="22">
        <f t="shared" ref="H108:P108" si="58">+H103</f>
        <v>0</v>
      </c>
      <c r="I108" s="22">
        <f t="shared" si="58"/>
        <v>0</v>
      </c>
      <c r="J108" s="22">
        <f t="shared" si="58"/>
        <v>25631.39</v>
      </c>
      <c r="K108" s="22">
        <f t="shared" si="58"/>
        <v>13059.89</v>
      </c>
      <c r="L108" s="22">
        <f t="shared" si="58"/>
        <v>5380</v>
      </c>
      <c r="M108" s="22">
        <f t="shared" si="58"/>
        <v>0</v>
      </c>
      <c r="N108" s="22">
        <f t="shared" si="58"/>
        <v>0</v>
      </c>
      <c r="O108" s="22">
        <f t="shared" si="58"/>
        <v>1.1220000000000001</v>
      </c>
      <c r="P108" s="22">
        <f t="shared" si="58"/>
        <v>1.079</v>
      </c>
      <c r="Q108" s="22">
        <v>2</v>
      </c>
      <c r="R108" s="22">
        <v>1</v>
      </c>
      <c r="S108" s="24">
        <v>53610.04</v>
      </c>
    </row>
    <row r="109" spans="1:22" ht="27.6" x14ac:dyDescent="0.3">
      <c r="A109" s="8">
        <v>99</v>
      </c>
      <c r="B109" s="49"/>
      <c r="C109" s="51"/>
      <c r="D109" s="17" t="s">
        <v>67</v>
      </c>
      <c r="E109" s="19" t="s">
        <v>20</v>
      </c>
      <c r="F109" s="19" t="s">
        <v>1</v>
      </c>
      <c r="G109" s="21">
        <f t="shared" si="51"/>
        <v>44071.28</v>
      </c>
      <c r="H109" s="22">
        <f t="shared" ref="H109:P109" si="59">+H104</f>
        <v>0</v>
      </c>
      <c r="I109" s="22">
        <f t="shared" si="59"/>
        <v>0</v>
      </c>
      <c r="J109" s="22">
        <f t="shared" si="59"/>
        <v>25631.39</v>
      </c>
      <c r="K109" s="22">
        <f t="shared" si="59"/>
        <v>13059.89</v>
      </c>
      <c r="L109" s="22">
        <f t="shared" si="59"/>
        <v>5380</v>
      </c>
      <c r="M109" s="22">
        <f t="shared" si="59"/>
        <v>0</v>
      </c>
      <c r="N109" s="22">
        <f t="shared" si="59"/>
        <v>0</v>
      </c>
      <c r="O109" s="22">
        <f t="shared" si="59"/>
        <v>1.079</v>
      </c>
      <c r="P109" s="22">
        <f t="shared" si="59"/>
        <v>1.101</v>
      </c>
      <c r="Q109" s="22">
        <v>2</v>
      </c>
      <c r="R109" s="22">
        <v>1</v>
      </c>
      <c r="S109" s="24">
        <v>52795.21</v>
      </c>
    </row>
    <row r="110" spans="1:22" ht="27.6" x14ac:dyDescent="0.3">
      <c r="A110" s="8">
        <v>100</v>
      </c>
      <c r="B110" s="49"/>
      <c r="C110" s="51"/>
      <c r="D110" s="17" t="s">
        <v>68</v>
      </c>
      <c r="E110" s="19" t="s">
        <v>20</v>
      </c>
      <c r="F110" s="19" t="s">
        <v>1</v>
      </c>
      <c r="G110" s="21">
        <f t="shared" si="51"/>
        <v>44071.28</v>
      </c>
      <c r="H110" s="22">
        <f t="shared" ref="H110:P110" si="60">+H105</f>
        <v>0</v>
      </c>
      <c r="I110" s="22">
        <f t="shared" si="60"/>
        <v>0</v>
      </c>
      <c r="J110" s="22">
        <f t="shared" si="60"/>
        <v>25631.39</v>
      </c>
      <c r="K110" s="22">
        <f t="shared" si="60"/>
        <v>13059.89</v>
      </c>
      <c r="L110" s="22">
        <f t="shared" si="60"/>
        <v>5380</v>
      </c>
      <c r="M110" s="22">
        <f t="shared" si="60"/>
        <v>0</v>
      </c>
      <c r="N110" s="22">
        <f t="shared" si="60"/>
        <v>0</v>
      </c>
      <c r="O110" s="22">
        <f t="shared" si="60"/>
        <v>1.9850000000000001</v>
      </c>
      <c r="P110" s="22">
        <f t="shared" si="60"/>
        <v>1.66</v>
      </c>
      <c r="Q110" s="22">
        <f>+Q105</f>
        <v>2.2999999999999998</v>
      </c>
      <c r="R110" s="22">
        <v>1</v>
      </c>
      <c r="S110" s="24">
        <v>84931.73</v>
      </c>
    </row>
    <row r="111" spans="1:22" ht="26.4" x14ac:dyDescent="0.3">
      <c r="A111" s="8">
        <v>101</v>
      </c>
      <c r="B111" s="49"/>
      <c r="C111" s="51"/>
      <c r="D111" s="17" t="s">
        <v>69</v>
      </c>
      <c r="E111" s="19" t="s">
        <v>20</v>
      </c>
      <c r="F111" s="19" t="s">
        <v>1</v>
      </c>
      <c r="G111" s="21">
        <f t="shared" si="51"/>
        <v>44071.28</v>
      </c>
      <c r="H111" s="22">
        <f t="shared" ref="H111:P111" si="61">+H106</f>
        <v>0</v>
      </c>
      <c r="I111" s="22">
        <f t="shared" si="61"/>
        <v>0</v>
      </c>
      <c r="J111" s="22">
        <f t="shared" si="61"/>
        <v>25631.39</v>
      </c>
      <c r="K111" s="22">
        <f t="shared" si="61"/>
        <v>13059.89</v>
      </c>
      <c r="L111" s="22">
        <f t="shared" si="61"/>
        <v>5380</v>
      </c>
      <c r="M111" s="22">
        <f t="shared" si="61"/>
        <v>0</v>
      </c>
      <c r="N111" s="22">
        <f t="shared" si="61"/>
        <v>0</v>
      </c>
      <c r="O111" s="22">
        <f t="shared" si="61"/>
        <v>1</v>
      </c>
      <c r="P111" s="22">
        <f t="shared" si="61"/>
        <v>1</v>
      </c>
      <c r="Q111" s="22">
        <v>2</v>
      </c>
      <c r="R111" s="22">
        <v>1</v>
      </c>
      <c r="S111" s="24">
        <v>49451.28</v>
      </c>
    </row>
    <row r="112" spans="1:22" ht="26.4" x14ac:dyDescent="0.3">
      <c r="A112" s="8">
        <v>102</v>
      </c>
      <c r="B112" s="49"/>
      <c r="C112" s="51"/>
      <c r="D112" s="17" t="s">
        <v>70</v>
      </c>
      <c r="E112" s="19" t="s">
        <v>20</v>
      </c>
      <c r="F112" s="19" t="s">
        <v>1</v>
      </c>
      <c r="G112" s="21">
        <f t="shared" si="51"/>
        <v>44071.28</v>
      </c>
      <c r="H112" s="22">
        <f t="shared" ref="H112:P112" si="62">+H107</f>
        <v>0</v>
      </c>
      <c r="I112" s="22">
        <f t="shared" si="62"/>
        <v>0</v>
      </c>
      <c r="J112" s="22">
        <f t="shared" si="62"/>
        <v>25631.39</v>
      </c>
      <c r="K112" s="22">
        <f t="shared" si="62"/>
        <v>13059.89</v>
      </c>
      <c r="L112" s="22">
        <f t="shared" si="62"/>
        <v>5380</v>
      </c>
      <c r="M112" s="22">
        <f t="shared" si="62"/>
        <v>0</v>
      </c>
      <c r="N112" s="22">
        <f t="shared" si="62"/>
        <v>0</v>
      </c>
      <c r="O112" s="22">
        <f t="shared" si="62"/>
        <v>1.1060000000000001</v>
      </c>
      <c r="P112" s="22">
        <f t="shared" si="62"/>
        <v>1.17</v>
      </c>
      <c r="Q112" s="22">
        <v>2</v>
      </c>
      <c r="R112" s="22">
        <v>1</v>
      </c>
      <c r="S112" s="24">
        <v>54388.39</v>
      </c>
    </row>
    <row r="113" spans="1:19" ht="35.4" customHeight="1" x14ac:dyDescent="0.3">
      <c r="A113" s="8">
        <v>103</v>
      </c>
      <c r="B113" s="52">
        <v>906110021</v>
      </c>
      <c r="C113" s="54" t="s">
        <v>73</v>
      </c>
      <c r="D113" s="27" t="s">
        <v>74</v>
      </c>
      <c r="E113" s="19" t="s">
        <v>75</v>
      </c>
      <c r="F113" s="19" t="s">
        <v>76</v>
      </c>
      <c r="G113" s="21">
        <v>89.654000000000011</v>
      </c>
      <c r="H113" s="2">
        <v>54.86</v>
      </c>
      <c r="I113" s="2">
        <v>3.16</v>
      </c>
      <c r="J113" s="2">
        <v>19.350000000000001</v>
      </c>
      <c r="K113" s="2">
        <v>6.23</v>
      </c>
      <c r="L113" s="2">
        <v>6.0540000000000003</v>
      </c>
      <c r="M113" s="22">
        <v>1.395</v>
      </c>
      <c r="N113" s="22">
        <v>1</v>
      </c>
      <c r="O113" s="22">
        <v>1</v>
      </c>
      <c r="P113" s="22">
        <v>1</v>
      </c>
      <c r="Q113" s="28">
        <v>1</v>
      </c>
      <c r="R113" s="22">
        <v>1</v>
      </c>
      <c r="S113" s="25">
        <v>111.32</v>
      </c>
    </row>
    <row r="114" spans="1:19" ht="30" customHeight="1" x14ac:dyDescent="0.3">
      <c r="A114" s="8">
        <v>104</v>
      </c>
      <c r="B114" s="53"/>
      <c r="C114" s="55"/>
      <c r="D114" s="27" t="s">
        <v>77</v>
      </c>
      <c r="E114" s="19" t="s">
        <v>75</v>
      </c>
      <c r="F114" s="19" t="s">
        <v>76</v>
      </c>
      <c r="G114" s="21">
        <v>89.654000000000011</v>
      </c>
      <c r="H114" s="2">
        <v>54.86</v>
      </c>
      <c r="I114" s="2">
        <v>3.16</v>
      </c>
      <c r="J114" s="2">
        <v>19.350000000000001</v>
      </c>
      <c r="K114" s="2">
        <v>6.23</v>
      </c>
      <c r="L114" s="2">
        <v>6.0540000000000003</v>
      </c>
      <c r="M114" s="22">
        <v>1</v>
      </c>
      <c r="N114" s="22">
        <v>1</v>
      </c>
      <c r="O114" s="22">
        <v>1.0409999999999999</v>
      </c>
      <c r="P114" s="22">
        <v>1.034</v>
      </c>
      <c r="Q114" s="28">
        <v>1.0109999999999999</v>
      </c>
      <c r="R114" s="22">
        <v>1</v>
      </c>
      <c r="S114" s="25">
        <v>90.72</v>
      </c>
    </row>
    <row r="115" spans="1:19" ht="30" customHeight="1" x14ac:dyDescent="0.3">
      <c r="A115" s="8">
        <v>105</v>
      </c>
      <c r="B115" s="44">
        <v>906110019</v>
      </c>
      <c r="C115" s="46" t="s">
        <v>78</v>
      </c>
      <c r="D115" s="29" t="s">
        <v>79</v>
      </c>
      <c r="E115" s="20" t="s">
        <v>75</v>
      </c>
      <c r="F115" s="20" t="s">
        <v>76</v>
      </c>
      <c r="G115" s="30">
        <v>202.72</v>
      </c>
      <c r="H115" s="2">
        <v>151</v>
      </c>
      <c r="I115" s="2">
        <v>0.77</v>
      </c>
      <c r="J115" s="2">
        <v>37.159999999999997</v>
      </c>
      <c r="K115" s="2">
        <v>6.79</v>
      </c>
      <c r="L115" s="2">
        <v>7</v>
      </c>
      <c r="M115" s="28">
        <v>0.9</v>
      </c>
      <c r="N115" s="28">
        <v>0</v>
      </c>
      <c r="O115" s="28">
        <v>0.94499999999999995</v>
      </c>
      <c r="P115" s="28">
        <v>1</v>
      </c>
      <c r="Q115" s="28">
        <v>15.578491</v>
      </c>
      <c r="R115" s="28">
        <v>1</v>
      </c>
      <c r="S115" s="31">
        <v>286.86</v>
      </c>
    </row>
    <row r="116" spans="1:19" ht="36" customHeight="1" x14ac:dyDescent="0.3">
      <c r="A116" s="8">
        <v>106</v>
      </c>
      <c r="B116" s="45"/>
      <c r="C116" s="47"/>
      <c r="D116" s="29" t="s">
        <v>80</v>
      </c>
      <c r="E116" s="20" t="s">
        <v>75</v>
      </c>
      <c r="F116" s="20" t="s">
        <v>76</v>
      </c>
      <c r="G116" s="30">
        <v>202.72</v>
      </c>
      <c r="H116" s="2">
        <v>151</v>
      </c>
      <c r="I116" s="2">
        <v>0.77</v>
      </c>
      <c r="J116" s="2">
        <v>37.159999999999997</v>
      </c>
      <c r="K116" s="2">
        <v>6.79</v>
      </c>
      <c r="L116" s="2">
        <v>7</v>
      </c>
      <c r="M116" s="28">
        <v>0.5</v>
      </c>
      <c r="N116" s="28">
        <v>0</v>
      </c>
      <c r="O116" s="28">
        <v>1</v>
      </c>
      <c r="P116" s="28">
        <v>1.8580000000000001</v>
      </c>
      <c r="Q116" s="28">
        <v>0.10273699999999999</v>
      </c>
      <c r="R116" s="28">
        <v>1</v>
      </c>
      <c r="S116" s="31">
        <v>126</v>
      </c>
    </row>
    <row r="117" spans="1:19" ht="50.4" customHeight="1" x14ac:dyDescent="0.3">
      <c r="A117" s="8">
        <v>107</v>
      </c>
      <c r="B117" s="44">
        <v>906110020</v>
      </c>
      <c r="C117" s="46" t="s">
        <v>81</v>
      </c>
      <c r="D117" s="29" t="s">
        <v>79</v>
      </c>
      <c r="E117" s="20" t="s">
        <v>75</v>
      </c>
      <c r="F117" s="20" t="s">
        <v>76</v>
      </c>
      <c r="G117" s="30">
        <v>202.72</v>
      </c>
      <c r="H117" s="2">
        <v>151</v>
      </c>
      <c r="I117" s="2">
        <v>0.77</v>
      </c>
      <c r="J117" s="2">
        <v>37.159999999999997</v>
      </c>
      <c r="K117" s="2">
        <v>6.79</v>
      </c>
      <c r="L117" s="2">
        <v>7</v>
      </c>
      <c r="M117" s="28">
        <v>0.9</v>
      </c>
      <c r="N117" s="28">
        <v>0</v>
      </c>
      <c r="O117" s="28">
        <v>0.94499999999999995</v>
      </c>
      <c r="P117" s="28">
        <v>1</v>
      </c>
      <c r="Q117" s="28">
        <v>7.9881368999999998</v>
      </c>
      <c r="R117" s="28">
        <v>1</v>
      </c>
      <c r="S117" s="31">
        <v>233.73000000000002</v>
      </c>
    </row>
    <row r="118" spans="1:19" ht="35.4" customHeight="1" x14ac:dyDescent="0.3">
      <c r="A118" s="8">
        <v>108</v>
      </c>
      <c r="B118" s="45"/>
      <c r="C118" s="47"/>
      <c r="D118" s="29" t="s">
        <v>80</v>
      </c>
      <c r="E118" s="20" t="s">
        <v>75</v>
      </c>
      <c r="F118" s="20" t="s">
        <v>76</v>
      </c>
      <c r="G118" s="30">
        <v>202.72</v>
      </c>
      <c r="H118" s="2">
        <v>151</v>
      </c>
      <c r="I118" s="2">
        <v>0.77</v>
      </c>
      <c r="J118" s="2">
        <v>37.159999999999997</v>
      </c>
      <c r="K118" s="2">
        <v>6.79</v>
      </c>
      <c r="L118" s="2">
        <v>7</v>
      </c>
      <c r="M118" s="28">
        <v>1</v>
      </c>
      <c r="N118" s="28">
        <v>0</v>
      </c>
      <c r="O118" s="28">
        <v>1</v>
      </c>
      <c r="P118" s="28">
        <v>1.8580000000000001</v>
      </c>
      <c r="Q118" s="28">
        <v>13.172284599999999</v>
      </c>
      <c r="R118" s="28">
        <v>1</v>
      </c>
      <c r="S118" s="31">
        <v>292.99</v>
      </c>
    </row>
    <row r="119" spans="1:19" ht="37.799999999999997" customHeight="1" x14ac:dyDescent="0.3">
      <c r="A119" s="8">
        <v>109</v>
      </c>
      <c r="B119" s="44">
        <v>906110022</v>
      </c>
      <c r="C119" s="46" t="s">
        <v>82</v>
      </c>
      <c r="D119" s="29" t="s">
        <v>79</v>
      </c>
      <c r="E119" s="20" t="s">
        <v>75</v>
      </c>
      <c r="F119" s="20" t="s">
        <v>76</v>
      </c>
      <c r="G119" s="30">
        <v>202.72</v>
      </c>
      <c r="H119" s="2">
        <v>151</v>
      </c>
      <c r="I119" s="2">
        <v>0.77</v>
      </c>
      <c r="J119" s="2">
        <v>37.159999999999997</v>
      </c>
      <c r="K119" s="2">
        <v>6.79</v>
      </c>
      <c r="L119" s="2">
        <v>7</v>
      </c>
      <c r="M119" s="28">
        <v>0.9</v>
      </c>
      <c r="N119" s="28">
        <v>1</v>
      </c>
      <c r="O119" s="28">
        <v>0.94499999999999995</v>
      </c>
      <c r="P119" s="28">
        <v>1</v>
      </c>
      <c r="Q119" s="28">
        <v>0.92745889500000001</v>
      </c>
      <c r="R119" s="28">
        <v>1</v>
      </c>
      <c r="S119" s="31">
        <v>185.07000000000002</v>
      </c>
    </row>
    <row r="120" spans="1:19" ht="37.799999999999997" customHeight="1" x14ac:dyDescent="0.3">
      <c r="A120" s="8">
        <v>110</v>
      </c>
      <c r="B120" s="45"/>
      <c r="C120" s="47"/>
      <c r="D120" s="29" t="s">
        <v>80</v>
      </c>
      <c r="E120" s="20" t="s">
        <v>75</v>
      </c>
      <c r="F120" s="20" t="s">
        <v>76</v>
      </c>
      <c r="G120" s="30">
        <v>202.72</v>
      </c>
      <c r="H120" s="2">
        <v>151</v>
      </c>
      <c r="I120" s="2">
        <v>0.77</v>
      </c>
      <c r="J120" s="2">
        <v>37.159999999999997</v>
      </c>
      <c r="K120" s="2">
        <v>6.79</v>
      </c>
      <c r="L120" s="2">
        <v>7</v>
      </c>
      <c r="M120" s="28">
        <v>1.0049999999999999</v>
      </c>
      <c r="N120" s="28">
        <v>2.19</v>
      </c>
      <c r="O120" s="28">
        <v>1</v>
      </c>
      <c r="P120" s="28">
        <v>1.8580000000000001</v>
      </c>
      <c r="Q120" s="28">
        <v>1.350428075</v>
      </c>
      <c r="R120" s="28">
        <v>1</v>
      </c>
      <c r="S120" s="31">
        <v>212.67999999999998</v>
      </c>
    </row>
    <row r="121" spans="1:19" s="39" customFormat="1" ht="40.799999999999997" customHeight="1" x14ac:dyDescent="0.3">
      <c r="A121" s="36">
        <v>111</v>
      </c>
      <c r="B121" s="37" t="s">
        <v>83</v>
      </c>
      <c r="C121" s="38" t="s">
        <v>84</v>
      </c>
      <c r="D121" s="29" t="s">
        <v>97</v>
      </c>
      <c r="E121" s="19" t="s">
        <v>20</v>
      </c>
      <c r="F121" s="19" t="s">
        <v>1</v>
      </c>
      <c r="G121" s="21">
        <f t="shared" ref="G121:G127" si="63">+H121+I121+J121+K121+L121</f>
        <v>1138.6199999999999</v>
      </c>
      <c r="H121" s="2">
        <v>886.56</v>
      </c>
      <c r="I121" s="2">
        <v>0</v>
      </c>
      <c r="J121" s="2">
        <v>202.69</v>
      </c>
      <c r="K121" s="2">
        <v>0</v>
      </c>
      <c r="L121" s="2">
        <v>49.37</v>
      </c>
      <c r="M121" s="28">
        <v>1</v>
      </c>
      <c r="N121" s="28">
        <v>1</v>
      </c>
      <c r="O121" s="28">
        <v>1</v>
      </c>
      <c r="P121" s="28">
        <v>1</v>
      </c>
      <c r="Q121" s="28">
        <v>1</v>
      </c>
      <c r="R121" s="28">
        <v>1</v>
      </c>
      <c r="S121" s="31">
        <f t="shared" ref="S121:S126" si="64">+G121</f>
        <v>1138.6199999999999</v>
      </c>
    </row>
    <row r="122" spans="1:19" s="39" customFormat="1" ht="69.599999999999994" customHeight="1" x14ac:dyDescent="0.3">
      <c r="A122" s="36">
        <v>112</v>
      </c>
      <c r="B122" s="37" t="s">
        <v>85</v>
      </c>
      <c r="C122" s="38" t="s">
        <v>86</v>
      </c>
      <c r="D122" s="29" t="s">
        <v>97</v>
      </c>
      <c r="E122" s="19" t="s">
        <v>20</v>
      </c>
      <c r="F122" s="19" t="s">
        <v>1</v>
      </c>
      <c r="G122" s="21">
        <f t="shared" si="63"/>
        <v>1017.5699999999999</v>
      </c>
      <c r="H122" s="2">
        <v>831.11</v>
      </c>
      <c r="I122" s="2">
        <v>0</v>
      </c>
      <c r="J122" s="2">
        <v>140.15</v>
      </c>
      <c r="K122" s="2">
        <v>0</v>
      </c>
      <c r="L122" s="2">
        <v>46.31</v>
      </c>
      <c r="M122" s="28">
        <v>1</v>
      </c>
      <c r="N122" s="28">
        <v>1</v>
      </c>
      <c r="O122" s="28">
        <v>1</v>
      </c>
      <c r="P122" s="28">
        <v>1</v>
      </c>
      <c r="Q122" s="28">
        <v>1</v>
      </c>
      <c r="R122" s="28">
        <v>1</v>
      </c>
      <c r="S122" s="31">
        <f t="shared" si="64"/>
        <v>1017.5699999999999</v>
      </c>
    </row>
    <row r="123" spans="1:19" s="39" customFormat="1" ht="67.8" customHeight="1" x14ac:dyDescent="0.3">
      <c r="A123" s="36">
        <v>113</v>
      </c>
      <c r="B123" s="37" t="s">
        <v>87</v>
      </c>
      <c r="C123" s="38" t="s">
        <v>88</v>
      </c>
      <c r="D123" s="29" t="s">
        <v>97</v>
      </c>
      <c r="E123" s="19" t="s">
        <v>20</v>
      </c>
      <c r="F123" s="19" t="s">
        <v>1</v>
      </c>
      <c r="G123" s="21">
        <f t="shared" si="63"/>
        <v>1910.4</v>
      </c>
      <c r="H123" s="2">
        <v>1560.34</v>
      </c>
      <c r="I123" s="2">
        <v>0</v>
      </c>
      <c r="J123" s="2">
        <v>263.12</v>
      </c>
      <c r="K123" s="2">
        <v>0</v>
      </c>
      <c r="L123" s="2">
        <v>86.94</v>
      </c>
      <c r="M123" s="28">
        <v>1</v>
      </c>
      <c r="N123" s="28">
        <v>1</v>
      </c>
      <c r="O123" s="28">
        <v>1</v>
      </c>
      <c r="P123" s="28">
        <v>1</v>
      </c>
      <c r="Q123" s="28">
        <v>1</v>
      </c>
      <c r="R123" s="28">
        <v>1</v>
      </c>
      <c r="S123" s="31">
        <f t="shared" si="64"/>
        <v>1910.4</v>
      </c>
    </row>
    <row r="124" spans="1:19" s="39" customFormat="1" ht="118.8" x14ac:dyDescent="0.3">
      <c r="A124" s="36">
        <v>114</v>
      </c>
      <c r="B124" s="37" t="s">
        <v>89</v>
      </c>
      <c r="C124" s="38" t="s">
        <v>90</v>
      </c>
      <c r="D124" s="29" t="s">
        <v>97</v>
      </c>
      <c r="E124" s="41" t="s">
        <v>101</v>
      </c>
      <c r="F124" s="42" t="s">
        <v>100</v>
      </c>
      <c r="G124" s="21">
        <f t="shared" si="63"/>
        <v>3238.53</v>
      </c>
      <c r="H124" s="2">
        <v>2459.38</v>
      </c>
      <c r="I124" s="2">
        <v>0</v>
      </c>
      <c r="J124" s="2">
        <v>0</v>
      </c>
      <c r="K124" s="2">
        <v>0</v>
      </c>
      <c r="L124" s="2">
        <v>779.15</v>
      </c>
      <c r="M124" s="28">
        <v>1</v>
      </c>
      <c r="N124" s="28">
        <v>1</v>
      </c>
      <c r="O124" s="28">
        <v>1</v>
      </c>
      <c r="P124" s="28">
        <v>1</v>
      </c>
      <c r="Q124" s="28">
        <v>1</v>
      </c>
      <c r="R124" s="28">
        <v>1</v>
      </c>
      <c r="S124" s="31">
        <f t="shared" si="64"/>
        <v>3238.53</v>
      </c>
    </row>
    <row r="125" spans="1:19" s="39" customFormat="1" ht="52.8" x14ac:dyDescent="0.3">
      <c r="A125" s="36">
        <v>115</v>
      </c>
      <c r="B125" s="37" t="s">
        <v>91</v>
      </c>
      <c r="C125" s="38" t="s">
        <v>92</v>
      </c>
      <c r="D125" s="40" t="s">
        <v>98</v>
      </c>
      <c r="E125" s="41" t="s">
        <v>99</v>
      </c>
      <c r="F125" s="42" t="s">
        <v>100</v>
      </c>
      <c r="G125" s="21">
        <f t="shared" si="63"/>
        <v>176201</v>
      </c>
      <c r="H125" s="2">
        <v>0</v>
      </c>
      <c r="I125" s="2">
        <v>0</v>
      </c>
      <c r="J125" s="2">
        <v>0</v>
      </c>
      <c r="K125" s="2">
        <v>0</v>
      </c>
      <c r="L125" s="2">
        <v>176201</v>
      </c>
      <c r="M125" s="28">
        <v>1</v>
      </c>
      <c r="N125" s="28">
        <v>1</v>
      </c>
      <c r="O125" s="28">
        <v>1</v>
      </c>
      <c r="P125" s="28">
        <v>1</v>
      </c>
      <c r="Q125" s="28">
        <v>1</v>
      </c>
      <c r="R125" s="28">
        <v>1</v>
      </c>
      <c r="S125" s="31">
        <f t="shared" si="64"/>
        <v>176201</v>
      </c>
    </row>
    <row r="126" spans="1:19" s="39" customFormat="1" ht="55.2" customHeight="1" x14ac:dyDescent="0.3">
      <c r="A126" s="36">
        <v>116</v>
      </c>
      <c r="B126" s="37" t="s">
        <v>93</v>
      </c>
      <c r="C126" s="38" t="s">
        <v>94</v>
      </c>
      <c r="D126" s="40" t="s">
        <v>98</v>
      </c>
      <c r="E126" s="41" t="s">
        <v>101</v>
      </c>
      <c r="F126" s="42" t="s">
        <v>100</v>
      </c>
      <c r="G126" s="21">
        <f t="shared" si="63"/>
        <v>253527.90000000002</v>
      </c>
      <c r="H126" s="2">
        <v>126024.47</v>
      </c>
      <c r="I126" s="2">
        <v>0</v>
      </c>
      <c r="J126" s="2">
        <v>51502.720000000001</v>
      </c>
      <c r="K126" s="2">
        <v>30425.01</v>
      </c>
      <c r="L126" s="2">
        <v>45575.7</v>
      </c>
      <c r="M126" s="28">
        <v>1</v>
      </c>
      <c r="N126" s="28">
        <v>1</v>
      </c>
      <c r="O126" s="28">
        <v>1</v>
      </c>
      <c r="P126" s="28">
        <v>1</v>
      </c>
      <c r="Q126" s="28">
        <v>1</v>
      </c>
      <c r="R126" s="28">
        <v>1</v>
      </c>
      <c r="S126" s="31">
        <f t="shared" si="64"/>
        <v>253527.90000000002</v>
      </c>
    </row>
    <row r="127" spans="1:19" s="39" customFormat="1" ht="52.8" x14ac:dyDescent="0.3">
      <c r="A127" s="36">
        <v>117</v>
      </c>
      <c r="B127" s="37" t="s">
        <v>95</v>
      </c>
      <c r="C127" s="38" t="s">
        <v>96</v>
      </c>
      <c r="D127" s="40" t="s">
        <v>98</v>
      </c>
      <c r="E127" s="20" t="s">
        <v>75</v>
      </c>
      <c r="F127" s="20" t="s">
        <v>76</v>
      </c>
      <c r="G127" s="21">
        <f t="shared" si="63"/>
        <v>1018.16</v>
      </c>
      <c r="H127" s="2">
        <v>401.42</v>
      </c>
      <c r="I127" s="2">
        <v>0</v>
      </c>
      <c r="J127" s="2">
        <v>374.71</v>
      </c>
      <c r="K127" s="2">
        <v>96.89</v>
      </c>
      <c r="L127" s="2">
        <v>145.13999999999999</v>
      </c>
      <c r="M127" s="28">
        <v>1</v>
      </c>
      <c r="N127" s="28">
        <v>1</v>
      </c>
      <c r="O127" s="28">
        <v>1</v>
      </c>
      <c r="P127" s="28">
        <v>1</v>
      </c>
      <c r="Q127" s="28">
        <v>1</v>
      </c>
      <c r="R127" s="28">
        <v>1</v>
      </c>
      <c r="S127" s="31">
        <f>+G127</f>
        <v>1018.16</v>
      </c>
    </row>
  </sheetData>
  <autoFilter ref="A10:W98"/>
  <mergeCells count="48">
    <mergeCell ref="B63:B72"/>
    <mergeCell ref="C63:C72"/>
    <mergeCell ref="H7:L7"/>
    <mergeCell ref="R6:R8"/>
    <mergeCell ref="S6:S8"/>
    <mergeCell ref="B32:B40"/>
    <mergeCell ref="C32:C40"/>
    <mergeCell ref="B41:B48"/>
    <mergeCell ref="C41:C48"/>
    <mergeCell ref="B89:B96"/>
    <mergeCell ref="C89:C96"/>
    <mergeCell ref="B78:B82"/>
    <mergeCell ref="C78:C82"/>
    <mergeCell ref="B83:B88"/>
    <mergeCell ref="C83:C88"/>
    <mergeCell ref="B73:B77"/>
    <mergeCell ref="C73:C77"/>
    <mergeCell ref="B49:B57"/>
    <mergeCell ref="C49:C57"/>
    <mergeCell ref="B58:B62"/>
    <mergeCell ref="C58:C62"/>
    <mergeCell ref="B11:B23"/>
    <mergeCell ref="C11:C23"/>
    <mergeCell ref="B24:B31"/>
    <mergeCell ref="C24:C31"/>
    <mergeCell ref="G6:L6"/>
    <mergeCell ref="A3:S3"/>
    <mergeCell ref="A1:S1"/>
    <mergeCell ref="G7:G8"/>
    <mergeCell ref="A6:A8"/>
    <mergeCell ref="B6:C7"/>
    <mergeCell ref="D6:D8"/>
    <mergeCell ref="E6:F7"/>
    <mergeCell ref="M6:Q7"/>
    <mergeCell ref="B108:B112"/>
    <mergeCell ref="C108:C112"/>
    <mergeCell ref="B113:B114"/>
    <mergeCell ref="C113:C114"/>
    <mergeCell ref="B98:B102"/>
    <mergeCell ref="C98:C102"/>
    <mergeCell ref="B103:B107"/>
    <mergeCell ref="C103:C107"/>
    <mergeCell ref="B119:B120"/>
    <mergeCell ref="C119:C120"/>
    <mergeCell ref="B115:B116"/>
    <mergeCell ref="C115:C116"/>
    <mergeCell ref="B117:B118"/>
    <mergeCell ref="C117:C118"/>
  </mergeCells>
  <pageMargins left="0.70866141732283472" right="0.70866141732283472" top="0.74803149606299213" bottom="0.74803149606299213" header="0.31496062992125984" footer="0.31496062992125984"/>
  <pageSetup paperSize="8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2019-03-05T07:13:39Z</dcterms:modified>
</cp:coreProperties>
</file>